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ianela.pagano\Downloads\"/>
    </mc:Choice>
  </mc:AlternateContent>
  <xr:revisionPtr revIDLastSave="0" documentId="8_{4D0227C4-86C1-43BF-8FE4-7815B6BC6A6D}" xr6:coauthVersionLast="46" xr6:coauthVersionMax="46" xr10:uidLastSave="{00000000-0000-0000-0000-000000000000}"/>
  <bookViews>
    <workbookView xWindow="2295" yWindow="2295" windowWidth="21600" windowHeight="11385" xr2:uid="{00000000-000D-0000-FFFF-FFFF00000000}"/>
  </bookViews>
  <sheets>
    <sheet name="modelo" sheetId="1" r:id="rId1"/>
  </sheets>
  <definedNames>
    <definedName name="_xlnm.Print_Area" localSheetId="0">modelo!$A$1:$E$37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26" i="1"/>
  <c r="D25" i="1"/>
  <c r="D24" i="1"/>
  <c r="D23" i="1"/>
  <c r="D22" i="1"/>
  <c r="D16" i="1"/>
  <c r="D18" i="1" s="1"/>
  <c r="C33" i="1" s="1"/>
  <c r="C34" i="1" s="1"/>
  <c r="C15" i="1"/>
  <c r="C16" i="1" s="1"/>
  <c r="C14" i="1"/>
  <c r="B29" i="1" l="1"/>
  <c r="E22" i="1" s="1"/>
  <c r="E24" i="1" l="1"/>
  <c r="E23" i="1"/>
  <c r="E26" i="1"/>
  <c r="E25" i="1"/>
  <c r="C35" i="1" l="1"/>
  <c r="C36" i="1" s="1"/>
</calcChain>
</file>

<file path=xl/sharedStrings.xml><?xml version="1.0" encoding="utf-8"?>
<sst xmlns="http://schemas.openxmlformats.org/spreadsheetml/2006/main" count="27" uniqueCount="26">
  <si>
    <t>CÁLCULO INTERÉS SEGUNDO TRAMO</t>
  </si>
  <si>
    <t>Razon social, SL</t>
  </si>
  <si>
    <t>Fin cierre anterior</t>
  </si>
  <si>
    <t>Fin cierre actual</t>
  </si>
  <si>
    <t>(Cifras en euros)</t>
  </si>
  <si>
    <t>Del</t>
  </si>
  <si>
    <t>Al</t>
  </si>
  <si>
    <t>Días</t>
  </si>
  <si>
    <t>Total días</t>
  </si>
  <si>
    <t>Resultado antes de impuestos</t>
  </si>
  <si>
    <t>RENTABILIDAD</t>
  </si>
  <si>
    <t>RENTABILIDAD ANUAL</t>
  </si>
  <si>
    <t>Razón social:</t>
  </si>
  <si>
    <t>Fecha concesión préstamo</t>
  </si>
  <si>
    <t>Tipo interés segundo tramo máximo</t>
  </si>
  <si>
    <t>Resultado ejercicio al</t>
  </si>
  <si>
    <t>Total Fondos Propios al</t>
  </si>
  <si>
    <t>Fondos Propios medios</t>
  </si>
  <si>
    <t>[Rellenar sólo los campos color salmón]</t>
  </si>
  <si>
    <t>Fondos propios antes resultado ejercicio al</t>
  </si>
  <si>
    <t>Tipo interés primer tramo</t>
  </si>
  <si>
    <t>Tipo interés primer tramo ponderado</t>
  </si>
  <si>
    <t>[Tipo interés segundo tramo máximo especificado en cláusula 5 de la póliza de préstamo]</t>
  </si>
  <si>
    <t>Tipo interés PRIMER TRAMO</t>
  </si>
  <si>
    <t>Tipo interés SEGUNDO TRAMO</t>
  </si>
  <si>
    <t>xx/xx/2017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</si>
</sst>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0.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name val="Franklin Gothic Medium Cond"/>
      <family val="2"/>
    </font>
    <font>
      <sz val="10"/>
      <color theme="1"/>
      <name val="Franklin Gothic Book"/>
      <family val="2"/>
    </font>
    <font>
      <b/>
      <sz val="10"/>
      <color theme="1" tint="0.34998626667073579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FFFFFF"/>
      <name val="Franklin Gothic Book"/>
      <family val="2"/>
    </font>
    <font>
      <sz val="10"/>
      <name val="Franklin Gothic Book"/>
      <family val="2"/>
    </font>
    <font>
      <b/>
      <sz val="14"/>
      <color theme="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2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right"/>
    </xf>
    <xf numFmtId="164" fontId="4" fillId="2" borderId="0" xfId="0" applyNumberFormat="1" applyFont="1" applyFill="1" applyBorder="1" applyAlignment="1"/>
    <xf numFmtId="0" fontId="4" fillId="2" borderId="0" xfId="0" applyFont="1" applyFill="1" applyBorder="1"/>
    <xf numFmtId="0" fontId="5" fillId="3" borderId="8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0" fillId="4" borderId="0" xfId="0" applyNumberFormat="1" applyFill="1" applyAlignment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1" fillId="4" borderId="0" xfId="0" applyFont="1" applyFill="1" applyAlignment="1">
      <alignment wrapText="1"/>
    </xf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wrapText="1"/>
    </xf>
    <xf numFmtId="0" fontId="0" fillId="4" borderId="0" xfId="0" applyFill="1" applyBorder="1" applyAlignment="1">
      <alignment horizontal="right"/>
    </xf>
    <xf numFmtId="4" fontId="0" fillId="4" borderId="0" xfId="0" applyNumberForma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0" fontId="0" fillId="4" borderId="17" xfId="0" applyFill="1" applyBorder="1"/>
    <xf numFmtId="164" fontId="0" fillId="4" borderId="0" xfId="0" applyNumberFormat="1" applyFill="1" applyBorder="1" applyAlignment="1"/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left"/>
    </xf>
    <xf numFmtId="0" fontId="0" fillId="4" borderId="0" xfId="0" applyFill="1" applyBorder="1"/>
    <xf numFmtId="0" fontId="5" fillId="3" borderId="19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164" fontId="9" fillId="4" borderId="0" xfId="0" applyNumberFormat="1" applyFont="1" applyFill="1" applyAlignment="1"/>
    <xf numFmtId="0" fontId="8" fillId="3" borderId="12" xfId="0" applyFont="1" applyFill="1" applyBorder="1" applyAlignment="1">
      <alignment vertical="center"/>
    </xf>
    <xf numFmtId="164" fontId="9" fillId="4" borderId="0" xfId="0" applyNumberFormat="1" applyFont="1" applyFill="1" applyBorder="1" applyAlignment="1"/>
    <xf numFmtId="0" fontId="8" fillId="3" borderId="5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164" fontId="9" fillId="4" borderId="7" xfId="0" applyNumberFormat="1" applyFont="1" applyFill="1" applyBorder="1" applyAlignment="1"/>
    <xf numFmtId="0" fontId="8" fillId="3" borderId="31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right"/>
    </xf>
    <xf numFmtId="14" fontId="10" fillId="2" borderId="0" xfId="0" applyNumberFormat="1" applyFont="1" applyFill="1" applyBorder="1" applyAlignment="1">
      <alignment horizontal="center"/>
    </xf>
    <xf numFmtId="14" fontId="11" fillId="5" borderId="4" xfId="0" applyNumberFormat="1" applyFont="1" applyFill="1" applyBorder="1" applyAlignment="1" applyProtection="1">
      <alignment horizontal="center"/>
      <protection locked="0"/>
    </xf>
    <xf numFmtId="14" fontId="7" fillId="4" borderId="28" xfId="0" applyNumberFormat="1" applyFont="1" applyFill="1" applyBorder="1" applyAlignment="1">
      <alignment vertical="center"/>
    </xf>
    <xf numFmtId="165" fontId="7" fillId="5" borderId="26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14" fontId="7" fillId="4" borderId="20" xfId="0" applyNumberFormat="1" applyFont="1" applyFill="1" applyBorder="1" applyAlignment="1">
      <alignment vertical="center"/>
    </xf>
    <xf numFmtId="165" fontId="7" fillId="5" borderId="21" xfId="0" applyNumberFormat="1" applyFont="1" applyFill="1" applyBorder="1" applyAlignment="1" applyProtection="1">
      <alignment vertical="center"/>
      <protection locked="0"/>
    </xf>
    <xf numFmtId="14" fontId="7" fillId="4" borderId="9" xfId="0" applyNumberFormat="1" applyFont="1" applyFill="1" applyBorder="1" applyAlignment="1">
      <alignment vertical="center"/>
    </xf>
    <xf numFmtId="165" fontId="7" fillId="5" borderId="10" xfId="0" applyNumberFormat="1" applyFont="1" applyFill="1" applyBorder="1" applyAlignment="1" applyProtection="1">
      <alignment vertical="center"/>
      <protection locked="0"/>
    </xf>
    <xf numFmtId="14" fontId="7" fillId="0" borderId="24" xfId="0" applyNumberFormat="1" applyFont="1" applyBorder="1" applyAlignment="1">
      <alignment horizontal="right"/>
    </xf>
    <xf numFmtId="165" fontId="7" fillId="4" borderId="15" xfId="0" applyNumberFormat="1" applyFont="1" applyFill="1" applyBorder="1" applyAlignment="1">
      <alignment vertical="center"/>
    </xf>
    <xf numFmtId="0" fontId="7" fillId="4" borderId="18" xfId="0" applyFont="1" applyFill="1" applyBorder="1" applyAlignment="1">
      <alignment horizontal="right"/>
    </xf>
    <xf numFmtId="0" fontId="7" fillId="0" borderId="14" xfId="0" applyFont="1" applyBorder="1" applyAlignment="1">
      <alignment horizontal="center"/>
    </xf>
    <xf numFmtId="165" fontId="7" fillId="4" borderId="26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/>
    <xf numFmtId="14" fontId="7" fillId="5" borderId="33" xfId="0" applyNumberFormat="1" applyFont="1" applyFill="1" applyBorder="1" applyAlignment="1" applyProtection="1">
      <alignment vertical="center"/>
      <protection locked="0"/>
    </xf>
    <xf numFmtId="14" fontId="7" fillId="5" borderId="16" xfId="0" applyNumberFormat="1" applyFont="1" applyFill="1" applyBorder="1" applyAlignment="1" applyProtection="1">
      <alignment vertical="center"/>
      <protection locked="0"/>
    </xf>
    <xf numFmtId="166" fontId="7" fillId="5" borderId="16" xfId="0" applyNumberFormat="1" applyFont="1" applyFill="1" applyBorder="1" applyAlignment="1" applyProtection="1">
      <alignment vertical="center"/>
      <protection locked="0"/>
    </xf>
    <xf numFmtId="0" fontId="7" fillId="4" borderId="16" xfId="0" applyNumberFormat="1" applyFont="1" applyFill="1" applyBorder="1" applyAlignment="1">
      <alignment vertical="center"/>
    </xf>
    <xf numFmtId="166" fontId="7" fillId="4" borderId="34" xfId="0" applyNumberFormat="1" applyFont="1" applyFill="1" applyBorder="1" applyAlignment="1">
      <alignment vertical="center"/>
    </xf>
    <xf numFmtId="10" fontId="7" fillId="4" borderId="34" xfId="0" applyNumberFormat="1" applyFont="1" applyFill="1" applyBorder="1" applyAlignment="1">
      <alignment vertical="center"/>
    </xf>
    <xf numFmtId="10" fontId="7" fillId="5" borderId="16" xfId="0" applyNumberFormat="1" applyFont="1" applyFill="1" applyBorder="1" applyAlignment="1" applyProtection="1">
      <alignment vertical="center"/>
      <protection locked="0"/>
    </xf>
    <xf numFmtId="14" fontId="7" fillId="5" borderId="35" xfId="0" applyNumberFormat="1" applyFont="1" applyFill="1" applyBorder="1" applyAlignment="1" applyProtection="1">
      <alignment vertical="center"/>
      <protection locked="0"/>
    </xf>
    <xf numFmtId="14" fontId="7" fillId="5" borderId="36" xfId="0" applyNumberFormat="1" applyFont="1" applyFill="1" applyBorder="1" applyAlignment="1" applyProtection="1">
      <alignment vertical="center"/>
      <protection locked="0"/>
    </xf>
    <xf numFmtId="10" fontId="7" fillId="5" borderId="36" xfId="0" applyNumberFormat="1" applyFont="1" applyFill="1" applyBorder="1" applyAlignment="1" applyProtection="1">
      <alignment vertical="center"/>
      <protection locked="0"/>
    </xf>
    <xf numFmtId="0" fontId="7" fillId="4" borderId="36" xfId="0" applyNumberFormat="1" applyFont="1" applyFill="1" applyBorder="1" applyAlignment="1">
      <alignment vertical="center"/>
    </xf>
    <xf numFmtId="10" fontId="7" fillId="4" borderId="37" xfId="0" applyNumberFormat="1" applyFont="1" applyFill="1" applyBorder="1" applyAlignment="1">
      <alignment vertical="center"/>
    </xf>
    <xf numFmtId="1" fontId="7" fillId="4" borderId="26" xfId="0" applyNumberFormat="1" applyFont="1" applyFill="1" applyBorder="1" applyAlignment="1">
      <alignment vertical="center"/>
    </xf>
    <xf numFmtId="166" fontId="7" fillId="4" borderId="38" xfId="0" applyNumberFormat="1" applyFont="1" applyFill="1" applyBorder="1" applyAlignment="1">
      <alignment vertical="center"/>
    </xf>
    <xf numFmtId="166" fontId="7" fillId="4" borderId="39" xfId="0" applyNumberFormat="1" applyFont="1" applyFill="1" applyBorder="1" applyAlignment="1">
      <alignment vertical="center"/>
    </xf>
    <xf numFmtId="166" fontId="7" fillId="4" borderId="10" xfId="0" applyNumberFormat="1" applyFont="1" applyFill="1" applyBorder="1" applyAlignment="1">
      <alignment vertical="center"/>
    </xf>
    <xf numFmtId="166" fontId="7" fillId="4" borderId="15" xfId="0" applyNumberFormat="1" applyFont="1" applyFill="1" applyBorder="1" applyAlignment="1">
      <alignment vertical="center"/>
    </xf>
    <xf numFmtId="14" fontId="7" fillId="5" borderId="6" xfId="0" applyNumberFormat="1" applyFont="1" applyFill="1" applyBorder="1" applyAlignment="1" applyProtection="1">
      <alignment horizontal="right" vertical="center"/>
      <protection locked="0"/>
    </xf>
    <xf numFmtId="10" fontId="7" fillId="5" borderId="15" xfId="0" applyNumberFormat="1" applyFont="1" applyFill="1" applyBorder="1" applyAlignment="1" applyProtection="1">
      <alignment vertical="center"/>
      <protection locked="0"/>
    </xf>
    <xf numFmtId="164" fontId="13" fillId="4" borderId="0" xfId="0" applyNumberFormat="1" applyFont="1" applyFill="1" applyBorder="1" applyAlignment="1"/>
    <xf numFmtId="164" fontId="14" fillId="4" borderId="0" xfId="0" applyNumberFormat="1" applyFont="1" applyFill="1" applyBorder="1" applyAlignment="1"/>
    <xf numFmtId="0" fontId="8" fillId="3" borderId="25" xfId="0" applyFont="1" applyFill="1" applyBorder="1" applyAlignment="1">
      <alignment vertical="center"/>
    </xf>
    <xf numFmtId="164" fontId="3" fillId="2" borderId="0" xfId="0" applyNumberFormat="1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164" fontId="14" fillId="4" borderId="0" xfId="0" applyNumberFormat="1" applyFont="1" applyFill="1" applyBorder="1" applyAlignment="1">
      <alignment vertical="center" wrapText="1"/>
    </xf>
    <xf numFmtId="0" fontId="8" fillId="3" borderId="45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left" vertical="center"/>
    </xf>
    <xf numFmtId="164" fontId="14" fillId="4" borderId="7" xfId="0" applyNumberFormat="1" applyFont="1" applyFill="1" applyBorder="1" applyAlignment="1">
      <alignment horizontal="center" vertical="center" wrapText="1"/>
    </xf>
    <xf numFmtId="164" fontId="14" fillId="4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 applyProtection="1">
      <alignment horizontal="center"/>
    </xf>
    <xf numFmtId="164" fontId="6" fillId="5" borderId="1" xfId="0" applyNumberFormat="1" applyFont="1" applyFill="1" applyBorder="1" applyAlignment="1" applyProtection="1">
      <alignment horizontal="left"/>
      <protection locked="0"/>
    </xf>
    <xf numFmtId="164" fontId="6" fillId="5" borderId="2" xfId="0" applyNumberFormat="1" applyFont="1" applyFill="1" applyBorder="1" applyAlignment="1" applyProtection="1">
      <alignment horizontal="left"/>
      <protection locked="0"/>
    </xf>
    <xf numFmtId="164" fontId="6" fillId="5" borderId="3" xfId="0" applyNumberFormat="1" applyFont="1" applyFill="1" applyBorder="1" applyAlignment="1" applyProtection="1">
      <alignment horizontal="left"/>
      <protection locked="0"/>
    </xf>
    <xf numFmtId="0" fontId="8" fillId="3" borderId="41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33"/>
  <sheetViews>
    <sheetView tabSelected="1" workbookViewId="0">
      <selection sqref="A1:E1"/>
    </sheetView>
  </sheetViews>
  <sheetFormatPr baseColWidth="10" defaultRowHeight="15" x14ac:dyDescent="0.25"/>
  <cols>
    <col min="1" max="5" width="35.140625" customWidth="1"/>
    <col min="6" max="65" width="11.42578125" style="10"/>
  </cols>
  <sheetData>
    <row r="1" spans="1:6" ht="18.75" x14ac:dyDescent="0.3">
      <c r="A1" s="85" t="s">
        <v>0</v>
      </c>
      <c r="B1" s="85"/>
      <c r="C1" s="85"/>
      <c r="D1" s="85"/>
      <c r="E1" s="85"/>
    </row>
    <row r="2" spans="1:6" ht="15.75" x14ac:dyDescent="0.25">
      <c r="A2" s="77"/>
      <c r="B2" s="77"/>
      <c r="C2" s="78"/>
      <c r="D2" s="78"/>
      <c r="E2" s="79"/>
    </row>
    <row r="3" spans="1:6" ht="15.75" x14ac:dyDescent="0.25">
      <c r="A3" s="54" t="s">
        <v>12</v>
      </c>
      <c r="B3" s="86" t="s">
        <v>1</v>
      </c>
      <c r="C3" s="87"/>
      <c r="D3" s="88"/>
      <c r="E3" s="2"/>
    </row>
    <row r="4" spans="1:6" ht="15.75" x14ac:dyDescent="0.25">
      <c r="A4" s="74"/>
      <c r="B4" s="75" t="s">
        <v>18</v>
      </c>
      <c r="C4" s="20"/>
      <c r="D4" s="20"/>
      <c r="E4" s="19"/>
    </row>
    <row r="5" spans="1:6" ht="15.75" x14ac:dyDescent="0.25">
      <c r="A5" s="1"/>
      <c r="B5" s="1"/>
      <c r="C5" s="39" t="s">
        <v>2</v>
      </c>
      <c r="D5" s="39" t="s">
        <v>3</v>
      </c>
      <c r="E5" s="2"/>
    </row>
    <row r="6" spans="1:6" x14ac:dyDescent="0.25">
      <c r="A6" s="4"/>
      <c r="B6" s="3"/>
      <c r="C6" s="40">
        <v>42735</v>
      </c>
      <c r="D6" s="40">
        <v>43100</v>
      </c>
      <c r="E6" s="39" t="s">
        <v>4</v>
      </c>
    </row>
    <row r="7" spans="1:6" x14ac:dyDescent="0.25">
      <c r="A7" s="7"/>
      <c r="B7" s="7"/>
      <c r="C7" s="8"/>
      <c r="D7" s="9"/>
      <c r="E7" s="9"/>
    </row>
    <row r="8" spans="1:6" ht="15" customHeight="1" x14ac:dyDescent="0.25">
      <c r="A8" s="26" t="s">
        <v>13</v>
      </c>
      <c r="B8" s="22"/>
      <c r="C8" s="72" t="s">
        <v>25</v>
      </c>
      <c r="E8" s="80"/>
    </row>
    <row r="9" spans="1:6" x14ac:dyDescent="0.25">
      <c r="A9" s="27" t="s">
        <v>14</v>
      </c>
      <c r="B9" s="6"/>
      <c r="C9" s="73"/>
      <c r="D9" s="83" t="s">
        <v>22</v>
      </c>
      <c r="E9" s="84"/>
    </row>
    <row r="10" spans="1:6" x14ac:dyDescent="0.25">
      <c r="A10" s="28"/>
      <c r="B10" s="7"/>
      <c r="C10" s="8"/>
      <c r="D10" s="9"/>
      <c r="E10" s="9"/>
    </row>
    <row r="11" spans="1:6" x14ac:dyDescent="0.25">
      <c r="A11" s="28"/>
      <c r="B11" s="7"/>
      <c r="C11" s="8"/>
      <c r="D11" s="9"/>
      <c r="E11" s="9"/>
    </row>
    <row r="12" spans="1:6" x14ac:dyDescent="0.25">
      <c r="A12" s="29" t="s">
        <v>16</v>
      </c>
      <c r="B12" s="25"/>
      <c r="C12" s="41">
        <f>C6</f>
        <v>42735</v>
      </c>
      <c r="D12" s="42">
        <v>1000000</v>
      </c>
      <c r="E12" s="10"/>
    </row>
    <row r="13" spans="1:6" x14ac:dyDescent="0.25">
      <c r="A13" s="30"/>
      <c r="B13" s="18"/>
      <c r="C13" s="43"/>
      <c r="D13" s="44"/>
      <c r="E13" s="21"/>
      <c r="F13" s="21"/>
    </row>
    <row r="14" spans="1:6" x14ac:dyDescent="0.25">
      <c r="A14" s="31" t="s">
        <v>16</v>
      </c>
      <c r="B14" s="22"/>
      <c r="C14" s="45">
        <f>D6</f>
        <v>43100</v>
      </c>
      <c r="D14" s="46">
        <v>2100000</v>
      </c>
      <c r="E14" s="10"/>
    </row>
    <row r="15" spans="1:6" x14ac:dyDescent="0.25">
      <c r="A15" s="32" t="s">
        <v>15</v>
      </c>
      <c r="B15" s="5"/>
      <c r="C15" s="47">
        <f>D6</f>
        <v>43100</v>
      </c>
      <c r="D15" s="48">
        <v>100000</v>
      </c>
      <c r="E15" s="10"/>
    </row>
    <row r="16" spans="1:6" x14ac:dyDescent="0.25">
      <c r="A16" s="33" t="s">
        <v>19</v>
      </c>
      <c r="B16" s="23"/>
      <c r="C16" s="49">
        <f>+C15</f>
        <v>43100</v>
      </c>
      <c r="D16" s="50">
        <f>+D14-D15</f>
        <v>2000000</v>
      </c>
      <c r="E16" s="10"/>
    </row>
    <row r="17" spans="1:5" x14ac:dyDescent="0.25">
      <c r="A17" s="34"/>
      <c r="B17" s="18"/>
      <c r="C17" s="43"/>
      <c r="D17" s="51"/>
      <c r="E17" s="10"/>
    </row>
    <row r="18" spans="1:5" x14ac:dyDescent="0.25">
      <c r="A18" s="29" t="s">
        <v>17</v>
      </c>
      <c r="B18" s="24"/>
      <c r="C18" s="52"/>
      <c r="D18" s="53">
        <f>+(D16+D12)/2</f>
        <v>1500000</v>
      </c>
      <c r="E18" s="10"/>
    </row>
    <row r="19" spans="1:5" x14ac:dyDescent="0.25">
      <c r="A19" s="7"/>
      <c r="B19" s="7"/>
      <c r="C19" s="8"/>
      <c r="D19" s="9"/>
      <c r="E19" s="9"/>
    </row>
    <row r="20" spans="1:5" x14ac:dyDescent="0.25">
      <c r="A20" s="12"/>
      <c r="B20" s="12"/>
      <c r="C20" s="12"/>
      <c r="D20" s="13"/>
      <c r="E20" s="11"/>
    </row>
    <row r="21" spans="1:5" x14ac:dyDescent="0.25">
      <c r="A21" s="31" t="s">
        <v>5</v>
      </c>
      <c r="B21" s="35" t="s">
        <v>6</v>
      </c>
      <c r="C21" s="35" t="s">
        <v>20</v>
      </c>
      <c r="D21" s="35" t="s">
        <v>7</v>
      </c>
      <c r="E21" s="36" t="s">
        <v>21</v>
      </c>
    </row>
    <row r="22" spans="1:5" x14ac:dyDescent="0.25">
      <c r="A22" s="55">
        <v>42736</v>
      </c>
      <c r="B22" s="56">
        <v>43100</v>
      </c>
      <c r="C22" s="57"/>
      <c r="D22" s="58">
        <f>IF(+B22-A22&gt;0,+B22-A22+1,0)</f>
        <v>365</v>
      </c>
      <c r="E22" s="59">
        <f>C22*D22/$B$29</f>
        <v>0</v>
      </c>
    </row>
    <row r="23" spans="1:5" x14ac:dyDescent="0.25">
      <c r="A23" s="55"/>
      <c r="B23" s="56"/>
      <c r="C23" s="57"/>
      <c r="D23" s="58">
        <f>IF(+B23-A23&gt;0,+B23-A23+1,0)</f>
        <v>0</v>
      </c>
      <c r="E23" s="60">
        <f>C23*D23/$B$29</f>
        <v>0</v>
      </c>
    </row>
    <row r="24" spans="1:5" x14ac:dyDescent="0.25">
      <c r="A24" s="55"/>
      <c r="B24" s="56"/>
      <c r="C24" s="61"/>
      <c r="D24" s="58">
        <f>IF(+B24-A24&gt;0,+B24-A24+1,0)</f>
        <v>0</v>
      </c>
      <c r="E24" s="60">
        <f>C24*D24/$B$29</f>
        <v>0</v>
      </c>
    </row>
    <row r="25" spans="1:5" x14ac:dyDescent="0.25">
      <c r="A25" s="55"/>
      <c r="B25" s="56"/>
      <c r="C25" s="61"/>
      <c r="D25" s="58">
        <f>IF(+B25-A25&gt;0,+B25-A25+1,0)</f>
        <v>0</v>
      </c>
      <c r="E25" s="60">
        <f>C25*D25/$B$29</f>
        <v>0</v>
      </c>
    </row>
    <row r="26" spans="1:5" x14ac:dyDescent="0.25">
      <c r="A26" s="62"/>
      <c r="B26" s="63"/>
      <c r="C26" s="64"/>
      <c r="D26" s="65">
        <f>IF(+B26-A26&gt;0,+B26-A26+1,0)</f>
        <v>0</v>
      </c>
      <c r="E26" s="66">
        <f>C26*D26/$B$29</f>
        <v>0</v>
      </c>
    </row>
    <row r="27" spans="1:5" x14ac:dyDescent="0.25">
      <c r="A27" s="10"/>
      <c r="B27" s="10"/>
      <c r="C27" s="10"/>
      <c r="D27" s="10"/>
      <c r="E27" s="10"/>
    </row>
    <row r="28" spans="1:5" x14ac:dyDescent="0.25">
      <c r="A28" s="10"/>
      <c r="B28" s="10"/>
      <c r="C28" s="10"/>
      <c r="D28" s="10"/>
      <c r="E28" s="10"/>
    </row>
    <row r="29" spans="1:5" x14ac:dyDescent="0.25">
      <c r="A29" s="37" t="s">
        <v>8</v>
      </c>
      <c r="B29" s="67">
        <f>SUM(D22:D26)</f>
        <v>365</v>
      </c>
      <c r="C29" s="15"/>
      <c r="D29" s="10"/>
      <c r="E29" s="10"/>
    </row>
    <row r="30" spans="1:5" x14ac:dyDescent="0.25">
      <c r="A30" s="14"/>
      <c r="B30" s="14"/>
      <c r="C30" s="15"/>
      <c r="D30" s="10"/>
      <c r="E30" s="10"/>
    </row>
    <row r="31" spans="1:5" x14ac:dyDescent="0.25">
      <c r="A31" s="29" t="s">
        <v>9</v>
      </c>
      <c r="B31" s="76"/>
      <c r="C31" s="42">
        <v>120000</v>
      </c>
      <c r="D31" s="17"/>
      <c r="E31" s="10"/>
    </row>
    <row r="32" spans="1:5" x14ac:dyDescent="0.25">
      <c r="A32" s="38"/>
      <c r="B32" s="38"/>
      <c r="C32" s="16"/>
      <c r="D32" s="9"/>
      <c r="E32" s="9"/>
    </row>
    <row r="33" spans="1:5" x14ac:dyDescent="0.25">
      <c r="A33" s="89" t="s">
        <v>10</v>
      </c>
      <c r="B33" s="90"/>
      <c r="C33" s="68">
        <f>IF(C31&lt;=0,0,IF(D18&lt;=0,1,ROUND(C31/D18,6)))</f>
        <v>0.08</v>
      </c>
      <c r="D33" s="21"/>
      <c r="E33" s="10"/>
    </row>
    <row r="34" spans="1:5" x14ac:dyDescent="0.25">
      <c r="A34" s="91" t="s">
        <v>11</v>
      </c>
      <c r="B34" s="92"/>
      <c r="C34" s="69">
        <f>+C33/(D6-C6)*365</f>
        <v>0.08</v>
      </c>
      <c r="D34" s="10"/>
      <c r="E34" s="10"/>
    </row>
    <row r="35" spans="1:5" x14ac:dyDescent="0.25">
      <c r="A35" s="91" t="s">
        <v>23</v>
      </c>
      <c r="B35" s="92"/>
      <c r="C35" s="70">
        <f>SUM(E22:E26)</f>
        <v>0</v>
      </c>
      <c r="D35" s="10"/>
      <c r="E35" s="10"/>
    </row>
    <row r="36" spans="1:5" x14ac:dyDescent="0.25">
      <c r="A36" s="81" t="s">
        <v>24</v>
      </c>
      <c r="B36" s="82"/>
      <c r="C36" s="71">
        <f>IF(IF((C34-C35)&gt;C9,C9,(C34-C35))&lt;0,0,IF((C34-C35)&gt;C9,C9,(C34-C35)))</f>
        <v>0</v>
      </c>
      <c r="D36" s="21"/>
      <c r="E36" s="10"/>
    </row>
    <row r="37" spans="1:5" s="10" customFormat="1" x14ac:dyDescent="0.25"/>
    <row r="38" spans="1:5" s="10" customFormat="1" x14ac:dyDescent="0.25"/>
    <row r="39" spans="1:5" s="10" customFormat="1" x14ac:dyDescent="0.25"/>
    <row r="40" spans="1:5" s="10" customFormat="1" x14ac:dyDescent="0.25"/>
    <row r="41" spans="1:5" s="10" customFormat="1" x14ac:dyDescent="0.25"/>
    <row r="42" spans="1:5" s="10" customFormat="1" x14ac:dyDescent="0.25"/>
    <row r="43" spans="1:5" s="10" customFormat="1" x14ac:dyDescent="0.25"/>
    <row r="44" spans="1:5" s="10" customFormat="1" x14ac:dyDescent="0.25"/>
    <row r="45" spans="1:5" s="10" customFormat="1" x14ac:dyDescent="0.25"/>
    <row r="46" spans="1:5" s="10" customFormat="1" x14ac:dyDescent="0.25"/>
    <row r="47" spans="1:5" s="10" customFormat="1" x14ac:dyDescent="0.25"/>
    <row r="48" spans="1:5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</sheetData>
  <sheetProtection algorithmName="SHA-512" hashValue="ZpzsnzOemc1Ft90tCijpsDpyZbJCwCwfviOQ9UOJtdKJTZlcLqZNOyHhOP2zzup2wbgVdgjgdfi9N3rlmIw7bg==" saltValue="S9VHMPB+7JJAIB3/j+Fi1w==" spinCount="100000" sheet="1" objects="1" scenarios="1"/>
  <mergeCells count="7">
    <mergeCell ref="A36:B36"/>
    <mergeCell ref="D9:E9"/>
    <mergeCell ref="A1:E1"/>
    <mergeCell ref="B3:D3"/>
    <mergeCell ref="A33:B33"/>
    <mergeCell ref="A34:B34"/>
    <mergeCell ref="A35:B35"/>
  </mergeCells>
  <printOptions horizontalCentered="1"/>
  <pageMargins left="0.70866141732283472" right="0.70866141732283472" top="1.5748031496062993" bottom="0.74803149606299213" header="0.70866141732283472" footer="0.31496062992125984"/>
  <pageSetup paperSize="9" scale="75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F1F22C0C13B140A24C4101CE3509F1" ma:contentTypeVersion="1" ma:contentTypeDescription="Crear nuevo documento." ma:contentTypeScope="" ma:versionID="bd6ffed46ff12be5f9fde926bd227c19">
  <xsd:schema xmlns:xsd="http://www.w3.org/2001/XMLSchema" xmlns:xs="http://www.w3.org/2001/XMLSchema" xmlns:p="http://schemas.microsoft.com/office/2006/metadata/properties" xmlns:ns2="447c6e4b-a6be-4f1a-94b5-4865ce471dc0" targetNamespace="http://schemas.microsoft.com/office/2006/metadata/properties" ma:root="true" ma:fieldsID="190e3bc968446f8e210135c25b2df26c" ns2:_="">
    <xsd:import namespace="447c6e4b-a6be-4f1a-94b5-4865ce471dc0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c6e4b-a6be-4f1a-94b5-4865ce471dc0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47c6e4b-a6be-4f1a-94b5-4865ce471dc0">3</Orden>
  </documentManagement>
</p:properties>
</file>

<file path=customXml/itemProps1.xml><?xml version="1.0" encoding="utf-8"?>
<ds:datastoreItem xmlns:ds="http://schemas.openxmlformats.org/officeDocument/2006/customXml" ds:itemID="{423CEDBC-D153-43C3-BC8A-ADA28BE6F552}"/>
</file>

<file path=customXml/itemProps2.xml><?xml version="1.0" encoding="utf-8"?>
<ds:datastoreItem xmlns:ds="http://schemas.openxmlformats.org/officeDocument/2006/customXml" ds:itemID="{C7D7E629-8D6D-4441-BEE8-C31433EF1BF2}"/>
</file>

<file path=customXml/itemProps3.xml><?xml version="1.0" encoding="utf-8"?>
<ds:datastoreItem xmlns:ds="http://schemas.openxmlformats.org/officeDocument/2006/customXml" ds:itemID="{4C3E3F0A-E0FE-450F-8C69-B3F98889989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Autoliquidación tipo de interés</dc:title>
  <cp:lastPrinted>2016-07-08T10:48:26Z</cp:lastPrinted>
  <dcterms:created xsi:type="dcterms:W3CDTF">2016-07-08T08:04:19Z</dcterms:created>
  <dcterms:modified xsi:type="dcterms:W3CDTF">2021-10-14T12:48:25Z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30eef0-b106-4be4-9041-04ed1aa09543_Enabled">
    <vt:lpwstr>true</vt:lpwstr>
  </property>
  <property fmtid="{D5CDD505-2E9C-101B-9397-08002B2CF9AE}" pid="3" name="MSIP_Label_e130eef0-b106-4be4-9041-04ed1aa09543_SetDate">
    <vt:lpwstr>2021-10-14T12:48:08Z</vt:lpwstr>
  </property>
  <property fmtid="{D5CDD505-2E9C-101B-9397-08002B2CF9AE}" pid="4" name="MSIP_Label_e130eef0-b106-4be4-9041-04ed1aa09543_Method">
    <vt:lpwstr>Privileged</vt:lpwstr>
  </property>
  <property fmtid="{D5CDD505-2E9C-101B-9397-08002B2CF9AE}" pid="5" name="MSIP_Label_e130eef0-b106-4be4-9041-04ed1aa09543_Name">
    <vt:lpwstr>Public</vt:lpwstr>
  </property>
  <property fmtid="{D5CDD505-2E9C-101B-9397-08002B2CF9AE}" pid="6" name="MSIP_Label_e130eef0-b106-4be4-9041-04ed1aa09543_SiteId">
    <vt:lpwstr>dd29478d-624e-429e-b453-fffc969ac768</vt:lpwstr>
  </property>
  <property fmtid="{D5CDD505-2E9C-101B-9397-08002B2CF9AE}" pid="7" name="MSIP_Label_e130eef0-b106-4be4-9041-04ed1aa09543_ActionId">
    <vt:lpwstr>4c3b2165-de31-48b3-8944-4071b11b8c3d</vt:lpwstr>
  </property>
  <property fmtid="{D5CDD505-2E9C-101B-9397-08002B2CF9AE}" pid="8" name="MSIP_Label_e130eef0-b106-4be4-9041-04ed1aa09543_ContentBits">
    <vt:lpwstr>0</vt:lpwstr>
  </property>
  <property fmtid="{D5CDD505-2E9C-101B-9397-08002B2CF9AE}" pid="9" name="ContentTypeId">
    <vt:lpwstr>0x0101005AF1F22C0C13B140A24C4101CE3509F1</vt:lpwstr>
  </property>
</Properties>
</file>