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0" documentId="13_ncr:1_{44AD9058-F713-49F2-85FD-E6B7ABAB3A4C}" xr6:coauthVersionLast="47" xr6:coauthVersionMax="47" xr10:uidLastSave="{7D0B788E-268C-481E-BECF-08D158053893}"/>
  <bookViews>
    <workbookView xWindow="-108" yWindow="-108" windowWidth="23256" windowHeight="12576" tabRatio="787" xr2:uid="{00000000-000D-0000-FFFF-FFFF00000000}"/>
  </bookViews>
  <sheets>
    <sheet name="Introducción" sheetId="2" r:id="rId1"/>
    <sheet name="Aux" sheetId="130" state="hidden" r:id="rId2"/>
    <sheet name="Resultados" sheetId="128" r:id="rId3"/>
    <sheet name="1. Subvenciones (S)" sheetId="3" r:id="rId4"/>
    <sheet name="S.R1" sheetId="4" r:id="rId5"/>
    <sheet name="S.R2" sheetId="63" r:id="rId6"/>
    <sheet name="S.R3" sheetId="64" r:id="rId7"/>
    <sheet name="S.R4" sheetId="65" r:id="rId8"/>
    <sheet name="S.R5" sheetId="66" r:id="rId9"/>
    <sheet name="S.R6" sheetId="67" r:id="rId10"/>
    <sheet name="S.R7" sheetId="68" r:id="rId11"/>
    <sheet name="S.R8" sheetId="69" r:id="rId12"/>
    <sheet name="S.R9" sheetId="70" r:id="rId13"/>
    <sheet name="S.RX" sheetId="71" r:id="rId14"/>
    <sheet name="2. Contratación (C)" sheetId="32" r:id="rId15"/>
    <sheet name="C.R1" sheetId="72" r:id="rId16"/>
    <sheet name="C.R2" sheetId="73" r:id="rId17"/>
    <sheet name="C.R3" sheetId="75" r:id="rId18"/>
    <sheet name="C.R4" sheetId="76" r:id="rId19"/>
    <sheet name="C.R5" sheetId="77" r:id="rId20"/>
    <sheet name="C.R6" sheetId="78" r:id="rId21"/>
    <sheet name="C.R7" sheetId="79" r:id="rId22"/>
    <sheet name="C.R8" sheetId="80" r:id="rId23"/>
    <sheet name="C.R9" sheetId="101" r:id="rId24"/>
    <sheet name="C.R10" sheetId="81" r:id="rId25"/>
    <sheet name="C.R11" sheetId="82" r:id="rId26"/>
    <sheet name="C.RX" sheetId="83" r:id="rId27"/>
    <sheet name="3. Convenios (CV)" sheetId="25" r:id="rId28"/>
    <sheet name="CV.R1" sheetId="84" r:id="rId29"/>
    <sheet name="CV.R2" sheetId="85" r:id="rId30"/>
    <sheet name="CV.R3" sheetId="86" r:id="rId31"/>
    <sheet name="CV.R4" sheetId="87" r:id="rId32"/>
    <sheet name="CV.R5" sheetId="88" r:id="rId33"/>
    <sheet name="CV.R6" sheetId="89" r:id="rId34"/>
    <sheet name="CV.R7" sheetId="90" r:id="rId35"/>
    <sheet name="CV.RX" sheetId="91" r:id="rId36"/>
    <sheet name="4. Medios Propios (MP)" sheetId="49" r:id="rId37"/>
    <sheet name="MP.R1" sheetId="92" r:id="rId38"/>
    <sheet name="MP.R2" sheetId="93" r:id="rId39"/>
    <sheet name="MP.R3" sheetId="94" r:id="rId40"/>
    <sheet name="MP.R4" sheetId="95" r:id="rId41"/>
    <sheet name="MP.R5" sheetId="96" r:id="rId42"/>
    <sheet name="MP.R6" sheetId="97" r:id="rId43"/>
    <sheet name="MP.R7" sheetId="98" r:id="rId44"/>
    <sheet name="MP.R8" sheetId="99" r:id="rId45"/>
    <sheet name="MP.R9" sheetId="100" r:id="rId46"/>
    <sheet name="MP.RX" sheetId="108" r:id="rId47"/>
    <sheet name="5. Otros proced (OP)" sheetId="103" r:id="rId48"/>
    <sheet name="OP.R1" sheetId="109" r:id="rId49"/>
    <sheet name="OP.R2" sheetId="110" r:id="rId50"/>
    <sheet name="OP.R3" sheetId="111" r:id="rId51"/>
    <sheet name="OP.R4" sheetId="112" r:id="rId52"/>
    <sheet name="OP.R5" sheetId="117" r:id="rId53"/>
    <sheet name="OP.R6" sheetId="118" r:id="rId54"/>
    <sheet name="OP.RX" sheetId="119" r:id="rId55"/>
    <sheet name="6.Concesión Demanial(CD)" sheetId="114" r:id="rId56"/>
    <sheet name="CD.R1" sheetId="120" r:id="rId57"/>
    <sheet name="CD.R2" sheetId="121" r:id="rId58"/>
    <sheet name="CD.R3" sheetId="122" r:id="rId59"/>
    <sheet name="CD.R4" sheetId="123" r:id="rId60"/>
    <sheet name="CD.R5" sheetId="124" r:id="rId61"/>
    <sheet name="CD.RX" sheetId="125" r:id="rId62"/>
    <sheet name="7.Normativa (N)" sheetId="115" r:id="rId63"/>
    <sheet name="N.R1" sheetId="126" r:id="rId64"/>
    <sheet name="N.R2" sheetId="127" r:id="rId65"/>
    <sheet name="N.RX" sheetId="129" r:id="rId66"/>
  </sheets>
  <externalReferences>
    <externalReference r:id="rId67"/>
    <externalReference r:id="rId68"/>
  </externalReferences>
  <definedNames>
    <definedName name="_xlnm._FilterDatabase" localSheetId="1" hidden="1">Aux!$A$1:$J$50</definedName>
    <definedName name="_xlnm._FilterDatabase" localSheetId="15" hidden="1">'C.R1'!$A$9:$V$19</definedName>
    <definedName name="_xlnm._FilterDatabase" localSheetId="24" hidden="1">'C.R10'!$A$9:$V$14</definedName>
    <definedName name="_xlnm._FilterDatabase" localSheetId="25" hidden="1">'C.R11'!$A$9:$V$15</definedName>
    <definedName name="_xlnm._FilterDatabase" localSheetId="16" hidden="1">'C.R2'!$A$9:$V$19</definedName>
    <definedName name="_xlnm._FilterDatabase" localSheetId="17" hidden="1">'C.R3'!$A$9:$V$23</definedName>
    <definedName name="_xlnm._FilterDatabase" localSheetId="18" hidden="1">'C.R4'!$A$9:$V$22</definedName>
    <definedName name="_xlnm._FilterDatabase" localSheetId="19" hidden="1">'C.R5'!$A$9:$V$15</definedName>
    <definedName name="_xlnm._FilterDatabase" localSheetId="20" hidden="1">'C.R6'!$A$9:$V$17</definedName>
    <definedName name="_xlnm._FilterDatabase" localSheetId="21" hidden="1">'C.R7'!$A$9:$V$16</definedName>
    <definedName name="_xlnm._FilterDatabase" localSheetId="22" hidden="1">'C.R8'!$A$9:$V$15</definedName>
    <definedName name="_xlnm._FilterDatabase" localSheetId="23" hidden="1">'C.R9'!$A$9:$V$13</definedName>
    <definedName name="_xlnm._FilterDatabase" localSheetId="56" hidden="1">'CD.R1'!$A$9:$V$15</definedName>
    <definedName name="_xlnm._FilterDatabase" localSheetId="57" hidden="1">'CD.R2'!$A$9:$V$15</definedName>
    <definedName name="_xlnm._FilterDatabase" localSheetId="58" hidden="1">'CD.R3'!$A$9:$V$14</definedName>
    <definedName name="_xlnm._FilterDatabase" localSheetId="59" hidden="1">'CD.R4'!$A$9:$V$13</definedName>
    <definedName name="_xlnm._FilterDatabase" localSheetId="60" hidden="1">'CD.R5'!$A$9:$V$18</definedName>
    <definedName name="_xlnm._FilterDatabase" localSheetId="28" hidden="1">'CV.R1'!$A$9:$V$15</definedName>
    <definedName name="_xlnm._FilterDatabase" localSheetId="29" hidden="1">'CV.R2'!$A$9:$V$17</definedName>
    <definedName name="_xlnm._FilterDatabase" localSheetId="30" hidden="1">'CV.R3'!$A$9:$V$14</definedName>
    <definedName name="_xlnm._FilterDatabase" localSheetId="31" hidden="1">'CV.R4'!$A$9:$V$13</definedName>
    <definedName name="_xlnm._FilterDatabase" localSheetId="32" hidden="1">'CV.R5'!$A$9:$V$13</definedName>
    <definedName name="_xlnm._FilterDatabase" localSheetId="33" hidden="1">'CV.R6'!$A$9:$V$14</definedName>
    <definedName name="_xlnm._FilterDatabase" localSheetId="34" hidden="1">'CV.R7'!$A$9:$V$15</definedName>
    <definedName name="_xlnm._FilterDatabase" localSheetId="37" hidden="1">MP.R1!$A$9:$V$17</definedName>
    <definedName name="_xlnm._FilterDatabase" localSheetId="38" hidden="1">MP.R2!$A$9:$V$12</definedName>
    <definedName name="_xlnm._FilterDatabase" localSheetId="39" hidden="1">MP.R3!$A$9:$V$15</definedName>
    <definedName name="_xlnm._FilterDatabase" localSheetId="40" hidden="1">MP.R4!$A$9:$V$18</definedName>
    <definedName name="_xlnm._FilterDatabase" localSheetId="41" hidden="1">MP.R5!$A$9:$V$17</definedName>
    <definedName name="_xlnm._FilterDatabase" localSheetId="42" hidden="1">MP.R6!$A$9:$V$16</definedName>
    <definedName name="_xlnm._FilterDatabase" localSheetId="43" hidden="1">MP.R7!$A$9:$V$15</definedName>
    <definedName name="_xlnm._FilterDatabase" localSheetId="44" hidden="1">MP.R8!$A$9:$V$15</definedName>
    <definedName name="_xlnm._FilterDatabase" localSheetId="45" hidden="1">MP.R9!$A$9:$V$14</definedName>
    <definedName name="_xlnm._FilterDatabase" localSheetId="63" hidden="1">N.R1!$A$9:$V$14</definedName>
    <definedName name="_xlnm._FilterDatabase" localSheetId="64" hidden="1">N.R2!$A$9:$V$15</definedName>
    <definedName name="_xlnm._FilterDatabase" localSheetId="48" hidden="1">OP.R1!$A$9:$V$15</definedName>
    <definedName name="_xlnm._FilterDatabase" localSheetId="49" hidden="1">OP.R2!$A$9:$V$15</definedName>
    <definedName name="_xlnm._FilterDatabase" localSheetId="50" hidden="1">OP.R3!$A$9:$V$14</definedName>
    <definedName name="_xlnm._FilterDatabase" localSheetId="51" hidden="1">OP.R4!$A$9:$V$14</definedName>
    <definedName name="_xlnm._FilterDatabase" localSheetId="52" hidden="1">OP.R5!$A$9:$V$13</definedName>
    <definedName name="_xlnm._FilterDatabase" localSheetId="53" hidden="1">OP.R6!$A$9:$V$14</definedName>
    <definedName name="_xlnm._FilterDatabase" localSheetId="4" hidden="1">S.R1!$A$9:$V$17</definedName>
    <definedName name="_xlnm._FilterDatabase" localSheetId="5" hidden="1">S.R2!$A$9:$V$13</definedName>
    <definedName name="_xlnm._FilterDatabase" localSheetId="6" hidden="1">S.R3!$A$9:$V$13</definedName>
    <definedName name="_xlnm._FilterDatabase" localSheetId="7" hidden="1">S.R4!$A$9:$V$14</definedName>
    <definedName name="_xlnm._FilterDatabase" localSheetId="8" hidden="1">S.R5!$A$9:$V$16</definedName>
    <definedName name="_xlnm._FilterDatabase" localSheetId="9" hidden="1">S.R6!$A$9:$V$16</definedName>
    <definedName name="_xlnm._FilterDatabase" localSheetId="10" hidden="1">S.R7!$A$9:$V$14</definedName>
    <definedName name="_xlnm._FilterDatabase" localSheetId="11" hidden="1">S.R8!$A$9:$V$14</definedName>
    <definedName name="_xlnm._FilterDatabase" localSheetId="12" hidden="1">S.R9!$A$9:$V$17</definedName>
    <definedName name="_ftn2" localSheetId="0">Introducción!$A$100</definedName>
    <definedName name="A">S.R1!$H$10:$K$14</definedName>
    <definedName name="_xlnm.Print_Area" localSheetId="36">'4. Medios Propios (MP)'!$A$1:$L$32</definedName>
    <definedName name="_xlnm.Print_Area" localSheetId="15">'C.R1'!$A$1:$V$19</definedName>
    <definedName name="_xlnm.Print_Area" localSheetId="24">'C.R10'!$A$1:$V$14</definedName>
    <definedName name="_xlnm.Print_Area" localSheetId="25">'C.R11'!$A$1:$V$15</definedName>
    <definedName name="_xlnm.Print_Area" localSheetId="16">'C.R2'!$A$1:$V$19</definedName>
    <definedName name="_xlnm.Print_Area" localSheetId="17">'C.R3'!$A$1:$V$23</definedName>
    <definedName name="_xlnm.Print_Area" localSheetId="18">'C.R4'!$A$1:$V$22</definedName>
    <definedName name="_xlnm.Print_Area" localSheetId="19">'C.R5'!$A$1:$V$15</definedName>
    <definedName name="_xlnm.Print_Area" localSheetId="20">'C.R6'!$A$1:$V$17</definedName>
    <definedName name="_xlnm.Print_Area" localSheetId="21">'C.R7'!$A$1:$V$16</definedName>
    <definedName name="_xlnm.Print_Area" localSheetId="22">'C.R8'!$A$1:$V$15</definedName>
    <definedName name="_xlnm.Print_Area" localSheetId="23">'C.R9'!$A$1:$V$13</definedName>
    <definedName name="_xlnm.Print_Area" localSheetId="26">'C.RX'!$A$1:$V$12</definedName>
    <definedName name="_xlnm.Print_Area" localSheetId="56">'CD.R1'!$A$1:$V$15</definedName>
    <definedName name="_xlnm.Print_Area" localSheetId="57">'CD.R2'!$A$1:$V$15</definedName>
    <definedName name="_xlnm.Print_Area" localSheetId="58">'CD.R3'!$A$1:$V$14</definedName>
    <definedName name="_xlnm.Print_Area" localSheetId="59">'CD.R4'!$A$1:$V$13</definedName>
    <definedName name="_xlnm.Print_Area" localSheetId="60">'CD.R5'!$A$1:$V$18</definedName>
    <definedName name="_xlnm.Print_Area" localSheetId="61">'CD.RX'!$A$1:$V$12</definedName>
    <definedName name="_xlnm.Print_Area" localSheetId="28">'CV.R1'!$A$1:$V$15</definedName>
    <definedName name="_xlnm.Print_Area" localSheetId="29">'CV.R2'!$A$1:$V$17</definedName>
    <definedName name="_xlnm.Print_Area" localSheetId="30">'CV.R3'!$A$1:$V$14</definedName>
    <definedName name="_xlnm.Print_Area" localSheetId="31">'CV.R4'!$A$1:$V$13</definedName>
    <definedName name="_xlnm.Print_Area" localSheetId="32">'CV.R5'!$A$1:$V$13</definedName>
    <definedName name="_xlnm.Print_Area" localSheetId="33">'CV.R6'!$A$1:$V$14</definedName>
    <definedName name="_xlnm.Print_Area" localSheetId="34">'CV.R7'!$A$1:$V$15</definedName>
    <definedName name="_xlnm.Print_Area" localSheetId="35">'CV.RX'!$A$1:$V$12</definedName>
    <definedName name="_xlnm.Print_Area" localSheetId="0">Introducción!$A$1:$L$124</definedName>
    <definedName name="_xlnm.Print_Area" localSheetId="37">MP.R1!$A$1:$V$17</definedName>
    <definedName name="_xlnm.Print_Area" localSheetId="38">MP.R2!$A$1:$V$14</definedName>
    <definedName name="_xlnm.Print_Area" localSheetId="39">MP.R3!$A$1:$V$15</definedName>
    <definedName name="_xlnm.Print_Area" localSheetId="40">MP.R4!$A$1:$V$18</definedName>
    <definedName name="_xlnm.Print_Area" localSheetId="41">MP.R5!$A$1:$V$17</definedName>
    <definedName name="_xlnm.Print_Area" localSheetId="42">MP.R6!$A$1:$V$16</definedName>
    <definedName name="_xlnm.Print_Area" localSheetId="43">MP.R7!$A$1:$V$15</definedName>
    <definedName name="_xlnm.Print_Area" localSheetId="44">MP.R8!$A$1:$V$15</definedName>
    <definedName name="_xlnm.Print_Area" localSheetId="45">MP.R9!$A$1:$V$14</definedName>
    <definedName name="_xlnm.Print_Area" localSheetId="46">MP.RX!$A$1:$V$12</definedName>
    <definedName name="_xlnm.Print_Area" localSheetId="63">N.R1!$A$1:$V$14</definedName>
    <definedName name="_xlnm.Print_Area" localSheetId="64">N.R2!$A$1:$V$15</definedName>
    <definedName name="_xlnm.Print_Area" localSheetId="65">N.RX!$A$1:$V$12</definedName>
    <definedName name="_xlnm.Print_Area" localSheetId="48">OP.R1!$A$1:$V$15</definedName>
    <definedName name="_xlnm.Print_Area" localSheetId="49">OP.R2!$A$1:$V$15</definedName>
    <definedName name="_xlnm.Print_Area" localSheetId="50">OP.R3!$A$1:$V$14</definedName>
    <definedName name="_xlnm.Print_Area" localSheetId="51">OP.R4!$A$1:$V$14</definedName>
    <definedName name="_xlnm.Print_Area" localSheetId="52">OP.R5!$A$1:$V$13</definedName>
    <definedName name="_xlnm.Print_Area" localSheetId="53">OP.R6!$A$1:$V$14</definedName>
    <definedName name="_xlnm.Print_Area" localSheetId="54">OP.RX!$A$1:$V$12</definedName>
    <definedName name="_xlnm.Print_Area" localSheetId="2">Resultados!$A$1:$H$85</definedName>
    <definedName name="_xlnm.Print_Area" localSheetId="4">S.R1!$A$1:$V$17</definedName>
    <definedName name="_xlnm.Print_Area" localSheetId="5">S.R2!$A$1:$V$13</definedName>
    <definedName name="_xlnm.Print_Area" localSheetId="6">S.R3!$A$1:$V$13</definedName>
    <definedName name="_xlnm.Print_Area" localSheetId="7">S.R4!$A$1:$V$14</definedName>
    <definedName name="_xlnm.Print_Area" localSheetId="8">S.R5!$A$1:$V$16</definedName>
    <definedName name="_xlnm.Print_Area" localSheetId="9">S.R6!$A$1:$V$16</definedName>
    <definedName name="_xlnm.Print_Area" localSheetId="10">S.R7!$A$1:$V$14</definedName>
    <definedName name="_xlnm.Print_Area" localSheetId="11">S.R8!$A$1:$V$14</definedName>
    <definedName name="_xlnm.Print_Area" localSheetId="12">S.R9!$A$1:$V$17</definedName>
    <definedName name="_xlnm.Print_Area" localSheetId="13">S.RX!$A$1:$V$12</definedName>
    <definedName name="negative" localSheetId="14">[1]PR1!$C$54:$C$58</definedName>
    <definedName name="negative" localSheetId="36">[2]GP1!$C$51:$C$55</definedName>
    <definedName name="negative" localSheetId="55">[1]PR1!$C$54:$C$58</definedName>
    <definedName name="negative" localSheetId="62">[1]PR1!$C$54:$C$58</definedName>
    <definedName name="negative" localSheetId="15">'C.R1'!$E$42:$E$46</definedName>
    <definedName name="negative" localSheetId="24">'C.R10'!$E$37:$E$41</definedName>
    <definedName name="negative" localSheetId="25">'C.R11'!$E$38:$E$42</definedName>
    <definedName name="negative" localSheetId="16">'C.R2'!$E$42:$E$46</definedName>
    <definedName name="negative" localSheetId="17">'C.R3'!$E$46:$E$50</definedName>
    <definedName name="negative" localSheetId="18">'C.R4'!$E$45:$E$49</definedName>
    <definedName name="negative" localSheetId="19">'C.R5'!$E$38:$E$42</definedName>
    <definedName name="negative" localSheetId="20">'C.R6'!$E$40:$E$44</definedName>
    <definedName name="negative" localSheetId="21">'C.R7'!$E$39:$E$43</definedName>
    <definedName name="negative" localSheetId="22">'C.R8'!$E$38:$E$42</definedName>
    <definedName name="negative" localSheetId="23">'C.R9'!$E$36:$E$40</definedName>
    <definedName name="negative" localSheetId="26">'C.RX'!$E$35:$E$39</definedName>
    <definedName name="negative" localSheetId="56">'CD.R1'!$E$38:$E$42</definedName>
    <definedName name="negative" localSheetId="57">'CD.R2'!$E$38:$E$42</definedName>
    <definedName name="negative" localSheetId="58">'CD.R3'!$E$37:$E$41</definedName>
    <definedName name="negative" localSheetId="59">'CD.R4'!$E$36:$E$40</definedName>
    <definedName name="negative" localSheetId="60">'CD.R5'!$E$41:$E$45</definedName>
    <definedName name="negative" localSheetId="61">'CD.RX'!$E$35:$E$39</definedName>
    <definedName name="negative" localSheetId="28">'CV.R1'!$E$38:$E$42</definedName>
    <definedName name="negative" localSheetId="29">'CV.R2'!$E$40:$E$44</definedName>
    <definedName name="negative" localSheetId="30">'CV.R3'!$E$37:$E$41</definedName>
    <definedName name="negative" localSheetId="31">'CV.R4'!$E$36:$E$40</definedName>
    <definedName name="negative" localSheetId="32">'CV.R5'!$E$36:$E$40</definedName>
    <definedName name="negative" localSheetId="33">'CV.R6'!$E$37:$E$41</definedName>
    <definedName name="negative" localSheetId="34">'CV.R7'!$E$38:$E$42</definedName>
    <definedName name="negative" localSheetId="35">'CV.RX'!$E$35:$E$39</definedName>
    <definedName name="negative" localSheetId="37">MP.R1!$E$40:$E$44</definedName>
    <definedName name="negative" localSheetId="38">MP.R2!$E$37:$E$41</definedName>
    <definedName name="negative" localSheetId="39">MP.R3!$E$38:$E$42</definedName>
    <definedName name="negative" localSheetId="40">MP.R4!$E$41:$E$45</definedName>
    <definedName name="negative" localSheetId="41">MP.R5!$E$40:$E$44</definedName>
    <definedName name="negative" localSheetId="42">MP.R6!$E$39:$E$43</definedName>
    <definedName name="negative" localSheetId="43">MP.R7!$E$38:$E$42</definedName>
    <definedName name="negative" localSheetId="44">MP.R8!$E$38:$E$42</definedName>
    <definedName name="negative" localSheetId="45">MP.R9!$E$37:$E$41</definedName>
    <definedName name="negative" localSheetId="46">MP.RX!$E$35:$E$39</definedName>
    <definedName name="negative" localSheetId="63">N.R1!$E$37:$E$41</definedName>
    <definedName name="negative" localSheetId="64">N.R2!$E$38:$E$42</definedName>
    <definedName name="negative" localSheetId="65">N.RX!$E$35:$E$39</definedName>
    <definedName name="negative" localSheetId="48">OP.R1!$E$38:$E$42</definedName>
    <definedName name="negative" localSheetId="49">OP.R2!$E$37:$E$41</definedName>
    <definedName name="negative" localSheetId="50">OP.R3!$E$36:$E$40</definedName>
    <definedName name="negative" localSheetId="51">OP.R4!$E$36:$E$40</definedName>
    <definedName name="negative" localSheetId="52">OP.R5!$E$35:$E$39</definedName>
    <definedName name="negative" localSheetId="53">OP.R6!$E$36:$E$40</definedName>
    <definedName name="negative" localSheetId="54">OP.RX!$E$35:$E$39</definedName>
    <definedName name="negative" localSheetId="5">S.R2!$E$36:$E$40</definedName>
    <definedName name="negative" localSheetId="6">S.R3!$E$36:$E$40</definedName>
    <definedName name="negative" localSheetId="7">S.R4!$E$37:$E$41</definedName>
    <definedName name="negative" localSheetId="8">S.R5!$E$39:$E$43</definedName>
    <definedName name="negative" localSheetId="9">S.R6!$E$39:$E$43</definedName>
    <definedName name="negative" localSheetId="10">S.R7!$E$37:$E$41</definedName>
    <definedName name="negative" localSheetId="11">S.R8!$E$37:$E$41</definedName>
    <definedName name="negative" localSheetId="12">S.R9!$E$40:$E$44</definedName>
    <definedName name="negative" localSheetId="13">S.RX!$E$35:$E$39</definedName>
    <definedName name="negative">S.R1!$E$40:$E$44</definedName>
    <definedName name="positive" localSheetId="14">[1]PR1!$B$54:$B$58</definedName>
    <definedName name="positive" localSheetId="36">[2]GP1!$B$51:$B$55</definedName>
    <definedName name="positive" localSheetId="55">[1]PR1!$B$54:$B$58</definedName>
    <definedName name="positive" localSheetId="62">[1]PR1!$B$54:$B$58</definedName>
    <definedName name="positive" localSheetId="15">'C.R1'!$D$42:$D$46</definedName>
    <definedName name="positive" localSheetId="24">'C.R10'!$D$37:$D$41</definedName>
    <definedName name="positive" localSheetId="25">'C.R11'!$D$38:$D$42</definedName>
    <definedName name="positive" localSheetId="16">'C.R2'!$D$42:$D$46</definedName>
    <definedName name="positive" localSheetId="17">'C.R3'!$D$46:$D$50</definedName>
    <definedName name="positive" localSheetId="18">'C.R4'!$D$45:$D$49</definedName>
    <definedName name="positive" localSheetId="19">'C.R5'!$D$38:$D$42</definedName>
    <definedName name="positive" localSheetId="20">'C.R6'!$D$40:$D$44</definedName>
    <definedName name="positive" localSheetId="21">'C.R7'!$D$39:$D$43</definedName>
    <definedName name="positive" localSheetId="22">'C.R8'!$D$38:$D$42</definedName>
    <definedName name="positive" localSheetId="23">'C.R9'!$D$36:$D$40</definedName>
    <definedName name="positive" localSheetId="26">'C.RX'!$D$35:$D$39</definedName>
    <definedName name="positive" localSheetId="56">'CD.R1'!$D$38:$D$42</definedName>
    <definedName name="positive" localSheetId="57">'CD.R2'!$D$38:$D$42</definedName>
    <definedName name="positive" localSheetId="58">'CD.R3'!$D$37:$D$41</definedName>
    <definedName name="positive" localSheetId="59">'CD.R4'!$D$36:$D$40</definedName>
    <definedName name="positive" localSheetId="60">'CD.R5'!$D$41:$D$45</definedName>
    <definedName name="positive" localSheetId="61">'CD.RX'!$D$35:$D$39</definedName>
    <definedName name="positive" localSheetId="28">'CV.R1'!$D$38:$D$42</definedName>
    <definedName name="positive" localSheetId="29">'CV.R2'!$D$40:$D$44</definedName>
    <definedName name="positive" localSheetId="30">'CV.R3'!$D$37:$D$41</definedName>
    <definedName name="positive" localSheetId="31">'CV.R4'!$D$36:$D$40</definedName>
    <definedName name="positive" localSheetId="32">'CV.R5'!$D$36:$D$40</definedName>
    <definedName name="positive" localSheetId="33">'CV.R6'!$D$37:$D$41</definedName>
    <definedName name="positive" localSheetId="34">'CV.R7'!$D$38:$D$42</definedName>
    <definedName name="positive" localSheetId="35">'CV.RX'!$D$35:$D$39</definedName>
    <definedName name="positive" localSheetId="37">MP.R1!$D$40:$D$44</definedName>
    <definedName name="positive" localSheetId="38">MP.R2!$D$37:$D$41</definedName>
    <definedName name="positive" localSheetId="39">MP.R3!$D$38:$D$42</definedName>
    <definedName name="positive" localSheetId="40">MP.R4!$D$41:$D$45</definedName>
    <definedName name="positive" localSheetId="41">MP.R5!$D$40:$D$44</definedName>
    <definedName name="positive" localSheetId="42">MP.R6!$D$39:$D$43</definedName>
    <definedName name="positive" localSheetId="43">MP.R7!$D$38:$D$42</definedName>
    <definedName name="positive" localSheetId="44">MP.R8!$D$38:$D$42</definedName>
    <definedName name="positive" localSheetId="45">MP.R9!$D$37:$D$41</definedName>
    <definedName name="positive" localSheetId="46">MP.RX!$D$35:$D$39</definedName>
    <definedName name="positive" localSheetId="63">N.R1!$D$37:$D$41</definedName>
    <definedName name="positive" localSheetId="64">N.R2!$D$38:$D$42</definedName>
    <definedName name="positive" localSheetId="65">N.RX!$D$35:$D$39</definedName>
    <definedName name="positive" localSheetId="48">OP.R1!$D$38:$D$42</definedName>
    <definedName name="positive" localSheetId="49">OP.R2!$D$37:$D$41</definedName>
    <definedName name="positive" localSheetId="50">OP.R3!$D$36:$D$40</definedName>
    <definedName name="positive" localSheetId="51">OP.R4!$D$36:$D$40</definedName>
    <definedName name="positive" localSheetId="52">OP.R5!$D$35:$D$39</definedName>
    <definedName name="positive" localSheetId="53">OP.R6!$D$36:$D$40</definedName>
    <definedName name="positive" localSheetId="54">OP.RX!$D$35:$D$39</definedName>
    <definedName name="positive" localSheetId="5">S.R2!$D$36:$D$40</definedName>
    <definedName name="positive" localSheetId="6">S.R3!$D$36:$D$40</definedName>
    <definedName name="positive" localSheetId="7">S.R4!$D$37:$D$41</definedName>
    <definedName name="positive" localSheetId="8">S.R5!$D$39:$D$43</definedName>
    <definedName name="positive" localSheetId="9">S.R6!$D$39:$D$43</definedName>
    <definedName name="positive" localSheetId="10">S.R7!$D$37:$D$41</definedName>
    <definedName name="positive" localSheetId="11">S.R8!$D$37:$D$41</definedName>
    <definedName name="positive" localSheetId="12">S.R9!$D$40:$D$44</definedName>
    <definedName name="positive" localSheetId="13">S.RX!$D$35:$D$39</definedName>
    <definedName name="positive">S.R1!$D$40:$D$44</definedName>
    <definedName name="RAN.C.R1">'C.R1'!$C$10:$D$16</definedName>
    <definedName name="RAN.C.R10">'C.R10'!$C$10:$D$11</definedName>
    <definedName name="RAN.C.R11">'C.R11'!$C$10:$D$12</definedName>
    <definedName name="RAN.C.R2">'C.R2'!$C$10:$D$16</definedName>
    <definedName name="RAN.C.R3">'C.R3'!$C$10:$D$20</definedName>
    <definedName name="RAN.C.R4">'C.R4'!$C$10:$D$19</definedName>
    <definedName name="RAN.C.R5">'C.R5'!$C$10:$D$12</definedName>
    <definedName name="RAN.C.R6">'C.R6'!$C$10:$D$14</definedName>
    <definedName name="RAN.C.R7">'C.R7'!$C$10:$D$13</definedName>
    <definedName name="RAN.C.R8">'C.R8'!$C$10:$D$12</definedName>
    <definedName name="RAN.C.R9">'C.R9'!$C$10:$D$10</definedName>
    <definedName name="RAN.CD1.CAT">'CD.R1'!$O$10:$O$12</definedName>
    <definedName name="RAN.CD1.CET">'CD.R1'!$H$10:$H$12</definedName>
    <definedName name="RAN.CD2.CAT">'CD.R2'!$O$10:$O$12</definedName>
    <definedName name="RAN.CD2.CET">'CD.R2'!$H$10:$H$12</definedName>
    <definedName name="RAN.CD3.CAT">'CD.R3'!$O$10:$O$11</definedName>
    <definedName name="RAN.CD3.CET">'CD.R3'!$H$10:$H$11</definedName>
    <definedName name="RAN.CD4.CAT">'CD.R4'!$O$10</definedName>
    <definedName name="RAN.CD4.CET">'CD.R4'!$H$10</definedName>
    <definedName name="RAN.CD5.CAT">'CD.R5'!$O$10:$O$15</definedName>
    <definedName name="RAN.CD5.CET">'CD.R5'!$H$10:$H$15</definedName>
    <definedName name="RAN.CR1.CAT">'C.R1'!$O$10:$O$16</definedName>
    <definedName name="RAN.CR1.CET">'C.R1'!$H$10:$H$16</definedName>
    <definedName name="RAN.CR10.CAT">'C.R10'!$P$10:$P$11</definedName>
    <definedName name="RAN.CR10.CET">'C.R10'!$G$10:$G$11</definedName>
    <definedName name="RAN.CR11.CAT">'C.R11'!$O$10:$O$12</definedName>
    <definedName name="RAN.CR11.CET">'C.R11'!$G$10:$G$12</definedName>
    <definedName name="RAN.CR2.CAT">'C.R2'!$O$10:$O$16</definedName>
    <definedName name="RAN.CR2.CET">'C.R2'!$H$10:$H$16</definedName>
    <definedName name="RAN.CR3.CAT">'C.R3'!$O$10:$O$20</definedName>
    <definedName name="RAN.CR3.CET">'C.R3'!$H$10:$H$20</definedName>
    <definedName name="RAN.CR4.CAT">'C.R4'!$O$10:$O$19</definedName>
    <definedName name="RAN.CR4.CET">'C.R4'!$H$10:$H$19</definedName>
    <definedName name="RAN.CR5.CAT">'C.R5'!$O$10:$O$12</definedName>
    <definedName name="RAN.CR5.CET">'C.R5'!$G$10:$G$12</definedName>
    <definedName name="RAN.CR6.CAT">'C.R6'!$O$10:$O$14</definedName>
    <definedName name="RAN.CR6.CET">'C.R6'!$G$10:$G$14</definedName>
    <definedName name="RAN.CR7.CAT">'C.R7'!$O$10:$O$13</definedName>
    <definedName name="RAN.CR7.CET">'C.R7'!$G$10:$G$13</definedName>
    <definedName name="RAN.CR8.CAT">'C.R8'!$O$10:$O$12</definedName>
    <definedName name="RAN.CR8.CET">'C.R8'!$G$10:$G$12</definedName>
    <definedName name="RAN.CR9.CAT">'C.R9'!$O$10</definedName>
    <definedName name="RAN.CR9.CET">'C.R9'!$G$10</definedName>
    <definedName name="RAN.CV.R1">'CV.R1'!$C$10:$D$12</definedName>
    <definedName name="RAN.CV.R2">'CV.R2'!$C$10:$D$14</definedName>
    <definedName name="RAN.CV.R3">'CV.R3'!$C$10:$D$11</definedName>
    <definedName name="RAN.CV.R4">'CV.R4'!$C$10:$D$10</definedName>
    <definedName name="RAN.CV.R5">'CV.R5'!$C$10:$D$10</definedName>
    <definedName name="RAN.CV.R6">'CV.R6'!$C$10:$D$11</definedName>
    <definedName name="RAN.CV.R7">'CV.R7'!$C$10:$D$12</definedName>
    <definedName name="RAN.CV1.CAT">'CV.R1'!$O$10:$O$12</definedName>
    <definedName name="RAN.CV1.CET">'CV.R1'!$H$10:$H$12</definedName>
    <definedName name="RAN.CV2.CAT">'CV.R2'!$O$10:$O$14</definedName>
    <definedName name="RAN.CV2.CET">'CV.R2'!$H$10:$H$14</definedName>
    <definedName name="RAN.CV3.CAT">'CV.R3'!$O$10:$O$11</definedName>
    <definedName name="RAN.CV3.CET">'CV.R3'!$H$10:$H$11</definedName>
    <definedName name="RAN.CV4.CAT">'CV.R4'!$O$10</definedName>
    <definedName name="RAN.CV4.CET">'CV.R4'!$H$10</definedName>
    <definedName name="RAN.CV5.CAT">'CV.R5'!$O$10</definedName>
    <definedName name="RAN.CV5.CET">'CV.R5'!$H$10</definedName>
    <definedName name="RAN.CV6.CAT">'CV.R6'!$O$10:$O$11</definedName>
    <definedName name="RAN.CV6.CET">'CV.R6'!$H$10:$H$11</definedName>
    <definedName name="RAN.CV7.CAT">'CV.R7'!$O$10:$O$12</definedName>
    <definedName name="RAN.CV7.CET">'CV.R7'!$H$10:$H$12</definedName>
    <definedName name="RAN.MP.R1">MP.R1!$C$10:$D$14</definedName>
    <definedName name="RAN.MP.R2">MP.R2!$C$10:$D$11</definedName>
    <definedName name="RAN.MP.R3">MP.R3!$C$10:$D$12</definedName>
    <definedName name="RAN.MP.R4">MP.R4!$C$10:$D$15</definedName>
    <definedName name="RAN.MP.R5">MP.R5!$C$10:$D$14</definedName>
    <definedName name="RAN.MP.R6">MP.R6!$C$10:$D$13</definedName>
    <definedName name="RAN.MP.R7">MP.R7!$C$10:$D$12</definedName>
    <definedName name="RAN.MP.R8">MP.R8!$C$10:$D$12</definedName>
    <definedName name="RAN.MP.R9">MP.R9!$C$10:$D$11</definedName>
    <definedName name="RAN.MP1.CAT">MP.R1!$O$10:$O$14</definedName>
    <definedName name="RAN.MP1.CET">MP.R1!$H$10:$H$14</definedName>
    <definedName name="RAN.MP2.CAT">MP.R2!$O$10:$O$11</definedName>
    <definedName name="RAN.MP2.CET">MP.R2!$H$10:$H$11</definedName>
    <definedName name="RAN.MP3.CAT">MP.R3!$O$10:$O$12</definedName>
    <definedName name="RAN.MP3.CET">MP.R3!$H$10:$H$12</definedName>
    <definedName name="RAN.MP4.CAT">MP.R4!$O$10:$O$14</definedName>
    <definedName name="RAN.MP4.CET">MP.R4!$H$10:$H$15</definedName>
    <definedName name="RAN.MP5.CAT">MP.R5!$O$10:$O$14</definedName>
    <definedName name="RAN.MP5.CET">MP.R5!$H$10:$H$14</definedName>
    <definedName name="RAN.MP6.CAT">MP.R6!$O$10:$O$13</definedName>
    <definedName name="RAN.MP6.CET">MP.R6!$H$10:$H$13</definedName>
    <definedName name="RAN.MP7.CAT">MP.R7!$O$10:$O$12</definedName>
    <definedName name="RAN.MP7.CET">MP.R7!$H$10:$H$12</definedName>
    <definedName name="RAN.MP8.CAT">MP.R8!$O$10:$O$12</definedName>
    <definedName name="RAN.MP8.CET">MP.R8!$H$10:$H$12</definedName>
    <definedName name="RAN.MP9.CAT">MP.R9!$O$10:$O$11</definedName>
    <definedName name="RAN.MP9.CET">MP.R9!$H$10:$H$11</definedName>
    <definedName name="RAN.N.R1">N.R1!$C$10:$D$11</definedName>
    <definedName name="RAN.N.R2">N.R2!$C$10:$D$12</definedName>
    <definedName name="RAN.N1.CAT">N.R1!$O$10:$O$11</definedName>
    <definedName name="RAN.N1.CET">N.R1!$H$10:$H$11</definedName>
    <definedName name="RAN.N2.CAT">N.R2!$O$10:$O$12</definedName>
    <definedName name="RAN.N2.CET">N.R2!$H$10:$H$12</definedName>
    <definedName name="RAN.OP1.CAT">OP.R1!$O$10:$O$12</definedName>
    <definedName name="RAN.OP1.CET">OP.R1!$H$10:$H$12</definedName>
    <definedName name="RAN.OP2.CAT">OP.R2!$O$10:$O$12</definedName>
    <definedName name="RAN.OP2.CET">OP.R2!$H$10:$H$12</definedName>
    <definedName name="RAN.OP3.CAT">OP.R3!$O$10:$O$11</definedName>
    <definedName name="RAN.OP3.CET">OP.R3!$H$10:$H$11</definedName>
    <definedName name="RAN.OP4.CAT">OP.R4!$O$10:$O$11</definedName>
    <definedName name="RAN.OP4.CET">OP.R4!$H$10:$H$11</definedName>
    <definedName name="RAN.OP5.CAT">OP.R5!$O$10</definedName>
    <definedName name="RAN.OP5.CET">OP.R5!$H$10</definedName>
    <definedName name="RAN.OP6.CAT">OP.R6!$O$10:$O$11</definedName>
    <definedName name="RAN.OP6.CET">OP.R6!$H$10:$H$11</definedName>
    <definedName name="RAN.PA.R1">OP.R1!$C$10:$D$12</definedName>
    <definedName name="RAN.PA.R2">OP.R2!$C$10:$D$12</definedName>
    <definedName name="RAN.PA.R3">OP.R3!$C$10:$D$11</definedName>
    <definedName name="RAN.PA.R4">OP.R4!$C$10:$D$11</definedName>
    <definedName name="RAN.PA.R5">OP.R5!$C$10:$D$10</definedName>
    <definedName name="RAN.PA.R6">OP.R6!$C$10:$D$11</definedName>
    <definedName name="RAN.R.11">'C.R11'!$C$10:$D$12</definedName>
    <definedName name="RAN.S.R1">S.R1!$C$10:$D$14</definedName>
    <definedName name="RAN.S.R2.CET">S.R2!$C$10:$D$10</definedName>
    <definedName name="RAN.S.R3">S.R3!$C$10:$D$10</definedName>
    <definedName name="RAN.S.R4">S.R4!$C$10:$D$11</definedName>
    <definedName name="RAN.S.R5">S.R5!$C$10:$D$13</definedName>
    <definedName name="RAN.S.R6">S.R6!$C$10:$D$13</definedName>
    <definedName name="RAN.S.R7">S.R7!$C$10:$D$11</definedName>
    <definedName name="RAN.S.R8">S.R8!$C$10:$D$11</definedName>
    <definedName name="RAN.S.R9">S.R9!$C$10:$D$14</definedName>
    <definedName name="RAN.SB.R1">'CD.R1'!$C$10:$D$12</definedName>
    <definedName name="RAN.SB.R2">'CD.R2'!$C$10:$D$12</definedName>
    <definedName name="RAN.SB.R3">'CD.R3'!$C$10:$D$11</definedName>
    <definedName name="RAN.SB.R4">'CD.R4'!$C$10:$D$10</definedName>
    <definedName name="RAN.SB.R5">'CD.R5'!$C$10:$D$15</definedName>
    <definedName name="RAN.SR1.CAT">S.R1!$O$10:$O$14</definedName>
    <definedName name="RAN.SR1.CET">S.R1!$H$10:$H$14</definedName>
    <definedName name="RAN.SR2">S.R2!$H$10</definedName>
    <definedName name="RAN.SR2.CAT">S.R2!$O$10</definedName>
    <definedName name="RAN.SR3.CAT">S.R3!$O$10</definedName>
    <definedName name="RAN.SR3.CET">S.R3!$H$10</definedName>
    <definedName name="RAN.SR4.CAT">S.R4!$O$10:$O$11</definedName>
    <definedName name="RAN.SR4.CET">S.R4!$H$10:$H$11</definedName>
    <definedName name="RAN.SR5.CAT">S.R5!$O$10:$O$13</definedName>
    <definedName name="RAN.SR5.CET">S.R5!$H$10:$H$13</definedName>
    <definedName name="RAN.SR6.CAT">S.R6!$O$10:$O$13</definedName>
    <definedName name="RAN.SR6.CET">S.R6!$H$10:$H$13</definedName>
    <definedName name="RAN.SR7.CAT">S.R7!$O$10:$O$11</definedName>
    <definedName name="RAN.SR7.CET">S.R7!$H$10:$H$11</definedName>
    <definedName name="RAN.SR8.CAT">S.R8!$O$10:$O$11</definedName>
    <definedName name="RAN.SR8.CET">S.R8!$H$10:$H$11</definedName>
    <definedName name="RAN.SR9.CAT">S.R9!$O$10:$O$14</definedName>
    <definedName name="RAN.SR9.CET">S.R9!$H$10:$H$14</definedName>
    <definedName name="RANCR1">'C.R1'!$H$10:$K$16</definedName>
    <definedName name="RANCR10">'C.R10'!$H$10:$K$11</definedName>
    <definedName name="RANCR11">'C.R11'!$H$10:$K$12</definedName>
    <definedName name="RANCR2">'C.R2'!$H$10:$K$16</definedName>
    <definedName name="RANCR3">'C.R3'!$H$10:$K$20</definedName>
    <definedName name="RANCR4">'C.R4'!$H$10:$K$19</definedName>
    <definedName name="RANCR5">'C.R5'!$H$10:$K$12</definedName>
    <definedName name="RANCR6">'C.R6'!$H$10:$K$14</definedName>
    <definedName name="RANCR7">'C.R7'!$H$10:$K$13</definedName>
    <definedName name="RANCR8">'C.R8'!$H$10:$K$12</definedName>
    <definedName name="RANCR9">'C.R9'!$H$10:$K$10</definedName>
    <definedName name="RANCVR1">'CV.R1'!$H$10:$K$12</definedName>
    <definedName name="RANCVR2">'CV.R2'!$H$10:$K$14</definedName>
    <definedName name="RANCVR3">'CV.R3'!$H$10:$K$11</definedName>
    <definedName name="RANCVR4">'CV.R4'!$H$10:$K$10</definedName>
    <definedName name="RANCVR5">'CV.R5'!$H$10:$K$10</definedName>
    <definedName name="RANCVR6">'CV.R6'!$H$10:$K$11</definedName>
    <definedName name="RANCVR7">'CV.R7'!$H$10:$K$12</definedName>
    <definedName name="RANMPR1">MP.R1!$H$10:$K$14</definedName>
    <definedName name="RANMPR2">MP.R2!$H$10:$K$11</definedName>
    <definedName name="RANMPR3">MP.R3!$H$10:$K$12</definedName>
    <definedName name="RANMPR4">MP.R4!$H$10:$K$15</definedName>
    <definedName name="RANMPR5">MP.R5!$H$10:$K$14</definedName>
    <definedName name="RANMPR6">MP.R6!$H$10:$K$13</definedName>
    <definedName name="RANMPR7">MP.R7!$H$10:$K$12</definedName>
    <definedName name="RANMPR8">MP.R8!$H$10:$K$12</definedName>
    <definedName name="RANMPR9">MP.R9!$H$10:$I$11</definedName>
    <definedName name="RANNR1">N.R1!$H$10:$K$11</definedName>
    <definedName name="RANNR2">N.R2!$H$10:$K$12</definedName>
    <definedName name="RANPAR1">OP.R1!$H$10:$K$12</definedName>
    <definedName name="RANPAR2">OP.R2!$H$10:$K$12</definedName>
    <definedName name="RANPAR3">OP.R3!$H$10:$K$11</definedName>
    <definedName name="RANPAR4">OP.R4!$H$10:$K$11</definedName>
    <definedName name="RANPAR5">OP.R5!$H$10:$K$10</definedName>
    <definedName name="RANPAR6">OP.R6!$H$10:$K$11</definedName>
    <definedName name="RANSBR1">'CD.R1'!$H$10:$K$12</definedName>
    <definedName name="RANSBR2">'CD.R2'!$H$10:$K$12</definedName>
    <definedName name="RANSBR3">'CD.R3'!$H$10:$K$11</definedName>
    <definedName name="RANSBR4">'CD.R4'!$H$10:$K$10</definedName>
    <definedName name="RANSBR5">'CD.R5'!$H$10:$K$15</definedName>
    <definedName name="RANSR1">S.R1!$I$10:$K$14</definedName>
    <definedName name="RANSR2">S.R2!$H$10:$K$10</definedName>
    <definedName name="RANSR3">S.R3!$H$10:$K$10</definedName>
    <definedName name="RANSR4">S.R4!$H$10:$K$11</definedName>
    <definedName name="RANSR5">S.R5!$H$10:$K$13</definedName>
    <definedName name="RANSR6">S.R6!$H$10:$K$13</definedName>
    <definedName name="RANSR7">S.R7!$H$10:$K$11</definedName>
    <definedName name="RANSR8">S.R8!$H$10:$K$11</definedName>
    <definedName name="RANSR9">S.R9!$H$10:$K$14</definedName>
    <definedName name="Risk_Likelihood__GROSS" localSheetId="14">'2. Contratación (C)'!#REF!</definedName>
    <definedName name="Risk_Likelihood__GROSS" localSheetId="36">'4. Medios Propios (MP)'!#REF!</definedName>
    <definedName name="Risk_Likelihood__GROSS" localSheetId="55">'6.Concesión Demanial(CD)'!#REF!</definedName>
    <definedName name="Risk_Likelihood__GROSS" localSheetId="62">'7.Normativa (N)'!#REF!</definedName>
    <definedName name="Risk_Likelihood__GROSS" localSheetId="15">'1. Subvenciones (S)'!#REF!</definedName>
    <definedName name="Risk_Likelihood__GROSS" localSheetId="24">'1. Subvenciones (S)'!#REF!</definedName>
    <definedName name="Risk_Likelihood__GROSS" localSheetId="2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2">'1. Subvenciones (S)'!#REF!</definedName>
    <definedName name="Risk_Likelihood__GROSS" localSheetId="23">'1. Subvenciones (S)'!#REF!</definedName>
    <definedName name="Risk_Likelihood__GROSS" localSheetId="26">'1. Subvenciones (S)'!#REF!</definedName>
    <definedName name="Risk_Likelihood__GROSS" localSheetId="56">'1. Subvenciones (S)'!#REF!</definedName>
    <definedName name="Risk_Likelihood__GROSS" localSheetId="57">'1. Subvenciones (S)'!#REF!</definedName>
    <definedName name="Risk_Likelihood__GROSS" localSheetId="58">'1. Subvenciones (S)'!#REF!</definedName>
    <definedName name="Risk_Likelihood__GROSS" localSheetId="59">'1. Subvenciones (S)'!#REF!</definedName>
    <definedName name="Risk_Likelihood__GROSS" localSheetId="60">'1. Subvenciones (S)'!#REF!</definedName>
    <definedName name="Risk_Likelihood__GROSS" localSheetId="61">'1.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4">'1. Subvenciones (S)'!#REF!</definedName>
    <definedName name="Risk_Likelihood__GROSS" localSheetId="35">'1.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44">'1. Subvenciones (S)'!#REF!</definedName>
    <definedName name="Risk_Likelihood__GROSS" localSheetId="45">'1. Subvenciones (S)'!#REF!</definedName>
    <definedName name="Risk_Likelihood__GROSS" localSheetId="46">'1. Subvenciones (S)'!#REF!</definedName>
    <definedName name="Risk_Likelihood__GROSS" localSheetId="63">'1. Subvenciones (S)'!#REF!</definedName>
    <definedName name="Risk_Likelihood__GROSS" localSheetId="64">'1. Subvenciones (S)'!#REF!</definedName>
    <definedName name="Risk_Likelihood__GROSS" localSheetId="65">'1. Subvenciones (S)'!#REF!</definedName>
    <definedName name="Risk_Likelihood__GROSS" localSheetId="48">'1. Subvenciones (S)'!#REF!</definedName>
    <definedName name="Risk_Likelihood__GROSS" localSheetId="49">'1. Subvenciones (S)'!#REF!</definedName>
    <definedName name="Risk_Likelihood__GROSS" localSheetId="50">'1. Subvenciones (S)'!#REF!</definedName>
    <definedName name="Risk_Likelihood__GROSS" localSheetId="51">'1. Subvenciones (S)'!#REF!</definedName>
    <definedName name="Risk_Likelihood__GROSS" localSheetId="52">'1. Subvenciones (S)'!#REF!</definedName>
    <definedName name="Risk_Likelihood__GROSS" localSheetId="53">'1. Subvenciones (S)'!#REF!</definedName>
    <definedName name="Risk_Likelihood__GROSS" localSheetId="5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 localSheetId="12">'1. Subvenciones (S)'!#REF!</definedName>
    <definedName name="Risk_Likelihood__GROSS" localSheetId="13">'1. Subvenciones (S)'!#REF!</definedName>
    <definedName name="Risk_Likelihood__GROSS">'1. Subvenciones (S)'!#REF!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30" l="1"/>
  <c r="D49" i="130"/>
  <c r="C50" i="130"/>
  <c r="C49" i="130"/>
  <c r="B50" i="130"/>
  <c r="F50" i="130" s="1"/>
  <c r="B49" i="130"/>
  <c r="F49" i="130" s="1"/>
  <c r="K7" i="114" l="1"/>
  <c r="K8" i="114"/>
  <c r="K9" i="114"/>
  <c r="K10" i="114"/>
  <c r="K6" i="114"/>
  <c r="M13" i="120"/>
  <c r="U13" i="120" s="1"/>
  <c r="L13" i="120"/>
  <c r="V13" i="120" s="1"/>
  <c r="V15" i="120" s="1"/>
  <c r="E13" i="120"/>
  <c r="K7" i="103"/>
  <c r="K8" i="103"/>
  <c r="K9" i="103"/>
  <c r="K10" i="103"/>
  <c r="K11" i="103"/>
  <c r="K6" i="103"/>
  <c r="G50" i="130"/>
  <c r="F42" i="130"/>
  <c r="F43" i="130"/>
  <c r="F41" i="130"/>
  <c r="F40" i="130"/>
  <c r="F39" i="130"/>
  <c r="F38" i="130"/>
  <c r="F36" i="130"/>
  <c r="G36" i="130" s="1"/>
  <c r="F37" i="130"/>
  <c r="D43" i="130"/>
  <c r="D42" i="130"/>
  <c r="D41" i="130"/>
  <c r="D40" i="130"/>
  <c r="D39" i="130"/>
  <c r="D38" i="130"/>
  <c r="C43" i="130"/>
  <c r="C42" i="130"/>
  <c r="C41" i="130"/>
  <c r="C40" i="130"/>
  <c r="C39" i="130"/>
  <c r="C38" i="130"/>
  <c r="D37" i="130"/>
  <c r="D44" i="130"/>
  <c r="G6" i="130"/>
  <c r="G7" i="130"/>
  <c r="G8" i="130"/>
  <c r="G9" i="130"/>
  <c r="G10" i="130"/>
  <c r="G11" i="130"/>
  <c r="G12" i="130"/>
  <c r="G14" i="130"/>
  <c r="G15" i="130"/>
  <c r="G16" i="130"/>
  <c r="G17" i="130"/>
  <c r="G18" i="130"/>
  <c r="G19" i="130"/>
  <c r="G20" i="130"/>
  <c r="G21" i="130"/>
  <c r="G22" i="130"/>
  <c r="G23" i="130"/>
  <c r="G24" i="130"/>
  <c r="G25" i="130"/>
  <c r="G26" i="130"/>
  <c r="G27" i="130"/>
  <c r="G28" i="130"/>
  <c r="G29" i="130"/>
  <c r="G31" i="130"/>
  <c r="G32" i="130"/>
  <c r="G33" i="130"/>
  <c r="G34" i="130"/>
  <c r="G35" i="130"/>
  <c r="T13" i="93"/>
  <c r="M13" i="93"/>
  <c r="U13" i="93" s="1"/>
  <c r="V13" i="93" s="1"/>
  <c r="J10" i="25"/>
  <c r="J11" i="25"/>
  <c r="J12" i="25"/>
  <c r="J13" i="25"/>
  <c r="J14" i="25"/>
  <c r="I10" i="25"/>
  <c r="I11" i="25"/>
  <c r="I12" i="25"/>
  <c r="I13" i="25"/>
  <c r="I14" i="25"/>
  <c r="H10" i="25"/>
  <c r="H11" i="25"/>
  <c r="H12" i="25"/>
  <c r="H13" i="25"/>
  <c r="H14" i="25"/>
  <c r="D48" i="130"/>
  <c r="D47" i="130"/>
  <c r="D46" i="130"/>
  <c r="D45" i="130"/>
  <c r="C48" i="130"/>
  <c r="C47" i="130"/>
  <c r="C46" i="130"/>
  <c r="C45" i="130"/>
  <c r="C44" i="130"/>
  <c r="D36" i="130"/>
  <c r="D35" i="130"/>
  <c r="D34" i="130"/>
  <c r="D33" i="130"/>
  <c r="D32" i="130"/>
  <c r="D31" i="130"/>
  <c r="D30" i="130"/>
  <c r="D29" i="130"/>
  <c r="C37" i="130"/>
  <c r="C36" i="130"/>
  <c r="C35" i="130"/>
  <c r="C34" i="130"/>
  <c r="C33" i="130"/>
  <c r="C32" i="130"/>
  <c r="C31" i="130"/>
  <c r="C30" i="130"/>
  <c r="C29" i="130"/>
  <c r="D28" i="130"/>
  <c r="D27" i="130"/>
  <c r="D26" i="130"/>
  <c r="D25" i="130"/>
  <c r="D24" i="130"/>
  <c r="D23" i="130"/>
  <c r="D22" i="130"/>
  <c r="C28" i="130"/>
  <c r="C27" i="130"/>
  <c r="C26" i="130"/>
  <c r="C25" i="130"/>
  <c r="C24" i="130"/>
  <c r="C23" i="130"/>
  <c r="C22" i="130"/>
  <c r="D21" i="130"/>
  <c r="D20" i="130"/>
  <c r="D19" i="130"/>
  <c r="D18" i="130"/>
  <c r="D17" i="130"/>
  <c r="D16" i="130"/>
  <c r="D15" i="130"/>
  <c r="D14" i="130"/>
  <c r="D13" i="130"/>
  <c r="D12" i="130"/>
  <c r="D11" i="130"/>
  <c r="C21" i="130"/>
  <c r="C20" i="130"/>
  <c r="C19" i="130"/>
  <c r="C18" i="130"/>
  <c r="C17" i="130"/>
  <c r="C16" i="130"/>
  <c r="C15" i="130"/>
  <c r="C14" i="130"/>
  <c r="C13" i="130"/>
  <c r="C12" i="130"/>
  <c r="C11" i="130"/>
  <c r="B19" i="130"/>
  <c r="F19" i="130" s="1"/>
  <c r="D10" i="130"/>
  <c r="D9" i="130"/>
  <c r="D8" i="130"/>
  <c r="C10" i="130"/>
  <c r="C9" i="130"/>
  <c r="C8" i="130"/>
  <c r="M14" i="67"/>
  <c r="U14" i="67" s="1"/>
  <c r="L14" i="67"/>
  <c r="T14" i="67" s="1"/>
  <c r="V14" i="67" s="1"/>
  <c r="E14" i="67"/>
  <c r="D7" i="130"/>
  <c r="C7" i="130"/>
  <c r="D6" i="130"/>
  <c r="D5" i="130"/>
  <c r="D4" i="130"/>
  <c r="G4" i="130" s="1"/>
  <c r="D3" i="130"/>
  <c r="D2" i="130"/>
  <c r="C6" i="130"/>
  <c r="C5" i="130"/>
  <c r="C4" i="130"/>
  <c r="C3" i="130"/>
  <c r="C2" i="130"/>
  <c r="B3" i="130"/>
  <c r="F3" i="130" s="1"/>
  <c r="B48" i="130"/>
  <c r="F48" i="130" s="1"/>
  <c r="B47" i="130"/>
  <c r="F47" i="130" s="1"/>
  <c r="B46" i="130"/>
  <c r="F46" i="130" s="1"/>
  <c r="B45" i="130"/>
  <c r="F45" i="130" s="1"/>
  <c r="B44" i="130"/>
  <c r="F44" i="130" s="1"/>
  <c r="B43" i="130"/>
  <c r="B42" i="130"/>
  <c r="B41" i="130"/>
  <c r="B40" i="130"/>
  <c r="B39" i="130"/>
  <c r="B38" i="130"/>
  <c r="B37" i="130"/>
  <c r="B36" i="130"/>
  <c r="B35" i="130"/>
  <c r="F35" i="130" s="1"/>
  <c r="B34" i="130"/>
  <c r="F34" i="130" s="1"/>
  <c r="B33" i="130"/>
  <c r="F33" i="130" s="1"/>
  <c r="B32" i="130"/>
  <c r="F32" i="130" s="1"/>
  <c r="B31" i="130"/>
  <c r="F31" i="130" s="1"/>
  <c r="B30" i="130"/>
  <c r="F30" i="130" s="1"/>
  <c r="B29" i="130"/>
  <c r="F29" i="130" s="1"/>
  <c r="B28" i="130"/>
  <c r="F28" i="130" s="1"/>
  <c r="B27" i="130"/>
  <c r="F27" i="130" s="1"/>
  <c r="B26" i="130"/>
  <c r="F26" i="130" s="1"/>
  <c r="B25" i="130"/>
  <c r="F25" i="130" s="1"/>
  <c r="B24" i="130"/>
  <c r="F24" i="130" s="1"/>
  <c r="B23" i="130"/>
  <c r="F23" i="130" s="1"/>
  <c r="B22" i="130"/>
  <c r="F22" i="130" s="1"/>
  <c r="B21" i="130"/>
  <c r="F21" i="130" s="1"/>
  <c r="B20" i="130"/>
  <c r="F20" i="130" s="1"/>
  <c r="B18" i="130"/>
  <c r="F18" i="130" s="1"/>
  <c r="B17" i="130"/>
  <c r="F17" i="130" s="1"/>
  <c r="B16" i="130"/>
  <c r="F16" i="130" s="1"/>
  <c r="B15" i="130"/>
  <c r="F15" i="130" s="1"/>
  <c r="B14" i="130"/>
  <c r="F14" i="130" s="1"/>
  <c r="B13" i="130"/>
  <c r="F13" i="130" s="1"/>
  <c r="B12" i="130"/>
  <c r="F12" i="130" s="1"/>
  <c r="B11" i="130"/>
  <c r="F11" i="130" s="1"/>
  <c r="B2" i="130"/>
  <c r="B10" i="130"/>
  <c r="F10" i="130" s="1"/>
  <c r="B9" i="130"/>
  <c r="F9" i="130" s="1"/>
  <c r="B8" i="130"/>
  <c r="F8" i="130" s="1"/>
  <c r="B7" i="130"/>
  <c r="B6" i="130"/>
  <c r="F6" i="130" s="1"/>
  <c r="B5" i="130"/>
  <c r="F5" i="130" s="1"/>
  <c r="B4" i="130"/>
  <c r="F4" i="130" s="1"/>
  <c r="G5" i="130" l="1"/>
  <c r="G3" i="130"/>
  <c r="G49" i="130"/>
  <c r="G47" i="130"/>
  <c r="N13" i="120"/>
  <c r="N15" i="120" s="1"/>
  <c r="G48" i="130"/>
  <c r="G46" i="130"/>
  <c r="G45" i="130"/>
  <c r="T13" i="120"/>
  <c r="G44" i="130"/>
  <c r="G37" i="130"/>
  <c r="G41" i="130"/>
  <c r="G42" i="130"/>
  <c r="G43" i="130"/>
  <c r="G38" i="130"/>
  <c r="G40" i="130"/>
  <c r="G39" i="130"/>
  <c r="G30" i="130"/>
  <c r="G13" i="130"/>
  <c r="E2" i="130"/>
  <c r="F2" i="130"/>
  <c r="E50" i="130"/>
  <c r="E49" i="130"/>
  <c r="E48" i="130"/>
  <c r="E47" i="130"/>
  <c r="E46" i="130"/>
  <c r="E45" i="130"/>
  <c r="E44" i="130"/>
  <c r="E43" i="130"/>
  <c r="E42" i="130"/>
  <c r="E41" i="130"/>
  <c r="E40" i="130"/>
  <c r="E39" i="130"/>
  <c r="E38" i="130"/>
  <c r="E37" i="130"/>
  <c r="E36" i="130"/>
  <c r="E35" i="130"/>
  <c r="E34" i="130"/>
  <c r="E33" i="130"/>
  <c r="E32" i="130"/>
  <c r="E31" i="130"/>
  <c r="E30" i="130"/>
  <c r="E29" i="130"/>
  <c r="E28" i="130"/>
  <c r="E27" i="130"/>
  <c r="E26" i="130"/>
  <c r="E25" i="130"/>
  <c r="E24" i="130"/>
  <c r="E23" i="130"/>
  <c r="E22" i="130"/>
  <c r="E21" i="130"/>
  <c r="E20" i="130"/>
  <c r="E18" i="130"/>
  <c r="E17" i="130"/>
  <c r="E16" i="130"/>
  <c r="E15" i="130"/>
  <c r="E14" i="130"/>
  <c r="E13" i="130"/>
  <c r="E12" i="130"/>
  <c r="E11" i="130"/>
  <c r="E19" i="130"/>
  <c r="E10" i="130"/>
  <c r="E9" i="130"/>
  <c r="E8" i="130"/>
  <c r="N14" i="67"/>
  <c r="E7" i="130"/>
  <c r="F7" i="130"/>
  <c r="E6" i="130"/>
  <c r="E5" i="130"/>
  <c r="E4" i="130"/>
  <c r="E3" i="130"/>
  <c r="E11" i="129"/>
  <c r="L11" i="129"/>
  <c r="M11" i="129"/>
  <c r="U11" i="129" s="1"/>
  <c r="V14" i="86"/>
  <c r="V11" i="87"/>
  <c r="V10" i="86"/>
  <c r="E10" i="65"/>
  <c r="G2" i="130" l="1"/>
  <c r="H2" i="130" s="1"/>
  <c r="K6" i="3" s="1"/>
  <c r="H37" i="130"/>
  <c r="H23" i="130"/>
  <c r="H31" i="130"/>
  <c r="H38" i="130"/>
  <c r="H46" i="130"/>
  <c r="H24" i="130"/>
  <c r="H32" i="130"/>
  <c r="H39" i="130"/>
  <c r="H47" i="130"/>
  <c r="H28" i="130"/>
  <c r="H36" i="130"/>
  <c r="K13" i="49" s="1"/>
  <c r="H43" i="130"/>
  <c r="H45" i="130"/>
  <c r="H40" i="130"/>
  <c r="H34" i="130"/>
  <c r="H41" i="130"/>
  <c r="H49" i="130"/>
  <c r="K6" i="115" s="1"/>
  <c r="H29" i="130"/>
  <c r="H22" i="130"/>
  <c r="H3" i="130"/>
  <c r="H25" i="130"/>
  <c r="H33" i="130"/>
  <c r="H48" i="130"/>
  <c r="H27" i="130"/>
  <c r="H35" i="130"/>
  <c r="H42" i="130"/>
  <c r="H50" i="130"/>
  <c r="K7" i="115" s="1"/>
  <c r="H44" i="130"/>
  <c r="H15" i="130"/>
  <c r="H9" i="130"/>
  <c r="H16" i="130"/>
  <c r="H4" i="130"/>
  <c r="H19" i="130"/>
  <c r="H18" i="130"/>
  <c r="H6" i="130"/>
  <c r="H21" i="130"/>
  <c r="H7" i="130"/>
  <c r="K14" i="49"/>
  <c r="N11" i="129"/>
  <c r="T11" i="129"/>
  <c r="V11" i="129" s="1"/>
  <c r="K7" i="25" l="1"/>
  <c r="K10" i="49"/>
  <c r="K6" i="25"/>
  <c r="H14" i="130"/>
  <c r="K9" i="32" s="1"/>
  <c r="K11" i="25"/>
  <c r="K10" i="32"/>
  <c r="K10" i="3"/>
  <c r="K9" i="25"/>
  <c r="K15" i="49"/>
  <c r="K12" i="49"/>
  <c r="K11" i="49"/>
  <c r="H17" i="130"/>
  <c r="K12" i="32" s="1"/>
  <c r="H13" i="130"/>
  <c r="K8" i="32" s="1"/>
  <c r="H20" i="130"/>
  <c r="K15" i="32" s="1"/>
  <c r="K16" i="32"/>
  <c r="H8" i="130"/>
  <c r="K12" i="3" s="1"/>
  <c r="K8" i="3"/>
  <c r="K11" i="32"/>
  <c r="H26" i="130"/>
  <c r="K10" i="25" s="1"/>
  <c r="K12" i="25"/>
  <c r="K9" i="49"/>
  <c r="K13" i="32"/>
  <c r="K13" i="3"/>
  <c r="H5" i="130"/>
  <c r="K9" i="3" s="1"/>
  <c r="K11" i="3"/>
  <c r="K14" i="32"/>
  <c r="K7" i="3"/>
  <c r="H30" i="130"/>
  <c r="K7" i="49" s="1"/>
  <c r="H10" i="130"/>
  <c r="K14" i="3" s="1"/>
  <c r="H12" i="130"/>
  <c r="K7" i="32" s="1"/>
  <c r="H11" i="130"/>
  <c r="K6" i="32" s="1"/>
  <c r="K8" i="25"/>
  <c r="K8" i="49"/>
  <c r="K13" i="25"/>
  <c r="K6" i="49"/>
  <c r="J7" i="114"/>
  <c r="I7" i="114"/>
  <c r="H7" i="114"/>
  <c r="J10" i="114"/>
  <c r="F67" i="128" s="1"/>
  <c r="I10" i="114"/>
  <c r="H10" i="114"/>
  <c r="I9" i="114"/>
  <c r="H9" i="114"/>
  <c r="K12" i="103" a="1"/>
  <c r="K12" i="103" s="1"/>
  <c r="J15" i="3"/>
  <c r="I15" i="3"/>
  <c r="H15" i="3"/>
  <c r="J17" i="32"/>
  <c r="I17" i="32"/>
  <c r="H17" i="32"/>
  <c r="M15" i="70"/>
  <c r="U15" i="70" s="1"/>
  <c r="L15" i="70"/>
  <c r="T15" i="70" s="1"/>
  <c r="E15" i="70"/>
  <c r="M12" i="69"/>
  <c r="U12" i="69" s="1"/>
  <c r="L12" i="69"/>
  <c r="T12" i="69" s="1"/>
  <c r="E12" i="69"/>
  <c r="M12" i="68"/>
  <c r="L12" i="68"/>
  <c r="T12" i="68" s="1"/>
  <c r="E12" i="68"/>
  <c r="M14" i="66"/>
  <c r="U14" i="66" s="1"/>
  <c r="L14" i="66"/>
  <c r="T14" i="66" s="1"/>
  <c r="E14" i="66"/>
  <c r="M12" i="65"/>
  <c r="U12" i="65" s="1"/>
  <c r="L12" i="65"/>
  <c r="T12" i="65" s="1"/>
  <c r="E12" i="65"/>
  <c r="M11" i="64"/>
  <c r="U11" i="64" s="1"/>
  <c r="L11" i="64"/>
  <c r="T11" i="64" s="1"/>
  <c r="E11" i="64"/>
  <c r="M11" i="63"/>
  <c r="U11" i="63" s="1"/>
  <c r="L11" i="63"/>
  <c r="T11" i="63" s="1"/>
  <c r="E11" i="63"/>
  <c r="M15" i="4"/>
  <c r="U15" i="4" s="1"/>
  <c r="L15" i="4"/>
  <c r="T15" i="4" s="1"/>
  <c r="E15" i="4"/>
  <c r="M13" i="82"/>
  <c r="N13" i="82" s="1"/>
  <c r="L13" i="82"/>
  <c r="T13" i="82" s="1"/>
  <c r="E13" i="82"/>
  <c r="M12" i="81"/>
  <c r="U12" i="81" s="1"/>
  <c r="L12" i="81"/>
  <c r="T12" i="81" s="1"/>
  <c r="E12" i="81"/>
  <c r="M11" i="101"/>
  <c r="U11" i="101" s="1"/>
  <c r="L11" i="101"/>
  <c r="T11" i="101" s="1"/>
  <c r="E11" i="101"/>
  <c r="M13" i="80"/>
  <c r="U13" i="80" s="1"/>
  <c r="L13" i="80"/>
  <c r="T13" i="80" s="1"/>
  <c r="E13" i="80"/>
  <c r="M14" i="79"/>
  <c r="U14" i="79" s="1"/>
  <c r="L14" i="79"/>
  <c r="T14" i="79" s="1"/>
  <c r="E14" i="79"/>
  <c r="M15" i="78"/>
  <c r="U15" i="78" s="1"/>
  <c r="L15" i="78"/>
  <c r="T15" i="78" s="1"/>
  <c r="E15" i="78"/>
  <c r="M13" i="77"/>
  <c r="U13" i="77" s="1"/>
  <c r="L13" i="77"/>
  <c r="T13" i="77" s="1"/>
  <c r="E13" i="77"/>
  <c r="M20" i="76"/>
  <c r="U20" i="76" s="1"/>
  <c r="L20" i="76"/>
  <c r="T20" i="76" s="1"/>
  <c r="V20" i="76" s="1"/>
  <c r="E20" i="76"/>
  <c r="M21" i="75"/>
  <c r="U21" i="75" s="1"/>
  <c r="L21" i="75"/>
  <c r="T21" i="75" s="1"/>
  <c r="E21" i="75"/>
  <c r="M17" i="73"/>
  <c r="U17" i="73" s="1"/>
  <c r="L17" i="73"/>
  <c r="T17" i="73" s="1"/>
  <c r="E17" i="73"/>
  <c r="M17" i="72"/>
  <c r="U17" i="72" s="1"/>
  <c r="L17" i="72"/>
  <c r="T17" i="72" s="1"/>
  <c r="E17" i="72"/>
  <c r="M13" i="90"/>
  <c r="U13" i="90" s="1"/>
  <c r="L13" i="90"/>
  <c r="N13" i="90" s="1"/>
  <c r="E13" i="90"/>
  <c r="M12" i="89"/>
  <c r="U12" i="89" s="1"/>
  <c r="L12" i="89"/>
  <c r="T12" i="89" s="1"/>
  <c r="E12" i="89"/>
  <c r="M11" i="88"/>
  <c r="U11" i="88" s="1"/>
  <c r="L11" i="88"/>
  <c r="T11" i="88" s="1"/>
  <c r="V11" i="88" s="1"/>
  <c r="E11" i="88"/>
  <c r="M11" i="87"/>
  <c r="U11" i="87" s="1"/>
  <c r="L11" i="87"/>
  <c r="T11" i="87" s="1"/>
  <c r="E11" i="87"/>
  <c r="M12" i="86"/>
  <c r="U12" i="86" s="1"/>
  <c r="L12" i="86"/>
  <c r="T12" i="86" s="1"/>
  <c r="E12" i="86"/>
  <c r="M15" i="85"/>
  <c r="U15" i="85" s="1"/>
  <c r="L15" i="85"/>
  <c r="N15" i="85" s="1"/>
  <c r="E15" i="85"/>
  <c r="M13" i="84"/>
  <c r="U13" i="84" s="1"/>
  <c r="L13" i="84"/>
  <c r="T13" i="84" s="1"/>
  <c r="E13" i="84"/>
  <c r="M13" i="127"/>
  <c r="U13" i="127" s="1"/>
  <c r="L13" i="127"/>
  <c r="T13" i="127" s="1"/>
  <c r="V13" i="127" s="1"/>
  <c r="E13" i="127"/>
  <c r="M12" i="126"/>
  <c r="L12" i="126"/>
  <c r="T12" i="126" s="1"/>
  <c r="E12" i="126"/>
  <c r="J8" i="115"/>
  <c r="I8" i="115"/>
  <c r="H8" i="115"/>
  <c r="M16" i="124"/>
  <c r="U16" i="124" s="1"/>
  <c r="L16" i="124"/>
  <c r="T16" i="124" s="1"/>
  <c r="E16" i="124"/>
  <c r="M11" i="123"/>
  <c r="L11" i="123"/>
  <c r="T11" i="123" s="1"/>
  <c r="E11" i="123"/>
  <c r="M12" i="122"/>
  <c r="U12" i="122" s="1"/>
  <c r="L12" i="122"/>
  <c r="T12" i="122" s="1"/>
  <c r="E12" i="122"/>
  <c r="M13" i="121"/>
  <c r="L13" i="121"/>
  <c r="T13" i="121" s="1"/>
  <c r="E13" i="121"/>
  <c r="E11" i="119"/>
  <c r="M12" i="118"/>
  <c r="U12" i="118" s="1"/>
  <c r="L12" i="118"/>
  <c r="N12" i="118" s="1"/>
  <c r="E12" i="118"/>
  <c r="M11" i="117"/>
  <c r="U11" i="117" s="1"/>
  <c r="L11" i="117"/>
  <c r="T11" i="117" s="1"/>
  <c r="E11" i="117"/>
  <c r="M12" i="112"/>
  <c r="U12" i="112" s="1"/>
  <c r="L12" i="112"/>
  <c r="T12" i="112" s="1"/>
  <c r="E12" i="112"/>
  <c r="M12" i="111"/>
  <c r="L12" i="111"/>
  <c r="T12" i="111" s="1"/>
  <c r="E12" i="111"/>
  <c r="M13" i="110"/>
  <c r="U13" i="110" s="1"/>
  <c r="L13" i="110"/>
  <c r="T13" i="110" s="1"/>
  <c r="E13" i="110"/>
  <c r="M13" i="109"/>
  <c r="U13" i="109" s="1"/>
  <c r="L13" i="109"/>
  <c r="T13" i="109" s="1"/>
  <c r="E13" i="109"/>
  <c r="J15" i="49"/>
  <c r="I15" i="49"/>
  <c r="H15" i="49"/>
  <c r="J12" i="103"/>
  <c r="I12" i="103"/>
  <c r="H12" i="103"/>
  <c r="M12" i="100"/>
  <c r="U12" i="100" s="1"/>
  <c r="L12" i="100"/>
  <c r="T12" i="100" s="1"/>
  <c r="E12" i="100"/>
  <c r="M13" i="99"/>
  <c r="U13" i="99" s="1"/>
  <c r="L13" i="99"/>
  <c r="T13" i="99" s="1"/>
  <c r="E13" i="99"/>
  <c r="M13" i="98"/>
  <c r="U13" i="98" s="1"/>
  <c r="L13" i="98"/>
  <c r="T13" i="98" s="1"/>
  <c r="E13" i="98"/>
  <c r="M14" i="97"/>
  <c r="U14" i="97" s="1"/>
  <c r="L14" i="97"/>
  <c r="T14" i="97" s="1"/>
  <c r="E14" i="97"/>
  <c r="M15" i="96"/>
  <c r="U15" i="96" s="1"/>
  <c r="L15" i="96"/>
  <c r="T15" i="96" s="1"/>
  <c r="E15" i="96"/>
  <c r="M16" i="95"/>
  <c r="L16" i="95"/>
  <c r="T16" i="95" s="1"/>
  <c r="E16" i="95"/>
  <c r="M15" i="92"/>
  <c r="U15" i="92" s="1"/>
  <c r="L15" i="92"/>
  <c r="T15" i="92" s="1"/>
  <c r="E15" i="92"/>
  <c r="M13" i="94"/>
  <c r="U13" i="94" s="1"/>
  <c r="L13" i="94"/>
  <c r="E13" i="94"/>
  <c r="I5" i="109"/>
  <c r="E11" i="4"/>
  <c r="E12" i="4"/>
  <c r="E13" i="4"/>
  <c r="E14" i="4"/>
  <c r="E16" i="4"/>
  <c r="E10" i="4"/>
  <c r="E12" i="72"/>
  <c r="E11" i="72"/>
  <c r="E10" i="72"/>
  <c r="E13" i="72"/>
  <c r="E14" i="72"/>
  <c r="E15" i="72"/>
  <c r="E16" i="72"/>
  <c r="E18" i="72"/>
  <c r="E11" i="73"/>
  <c r="E12" i="73"/>
  <c r="E13" i="73"/>
  <c r="E14" i="73"/>
  <c r="E15" i="73"/>
  <c r="E16" i="73"/>
  <c r="E18" i="73"/>
  <c r="E10" i="73"/>
  <c r="E11" i="75"/>
  <c r="E12" i="75"/>
  <c r="E13" i="75"/>
  <c r="E14" i="75"/>
  <c r="E15" i="75"/>
  <c r="E16" i="75"/>
  <c r="E17" i="75"/>
  <c r="E18" i="75"/>
  <c r="E19" i="75"/>
  <c r="E20" i="75"/>
  <c r="E22" i="75"/>
  <c r="E10" i="75"/>
  <c r="E11" i="76"/>
  <c r="E12" i="76"/>
  <c r="E13" i="76"/>
  <c r="E14" i="76"/>
  <c r="E15" i="76"/>
  <c r="E16" i="76"/>
  <c r="E17" i="76"/>
  <c r="E18" i="76"/>
  <c r="E19" i="76"/>
  <c r="E21" i="76"/>
  <c r="E10" i="76"/>
  <c r="E11" i="77"/>
  <c r="E12" i="77"/>
  <c r="E14" i="77"/>
  <c r="E10" i="77"/>
  <c r="E11" i="78"/>
  <c r="E12" i="78"/>
  <c r="E13" i="78"/>
  <c r="E14" i="78"/>
  <c r="E16" i="78"/>
  <c r="E10" i="78"/>
  <c r="E11" i="79"/>
  <c r="E12" i="79"/>
  <c r="E13" i="79"/>
  <c r="E15" i="79"/>
  <c r="E10" i="79"/>
  <c r="E11" i="80"/>
  <c r="E12" i="80"/>
  <c r="E14" i="80"/>
  <c r="E10" i="80"/>
  <c r="E12" i="101"/>
  <c r="E10" i="101"/>
  <c r="E11" i="81"/>
  <c r="E13" i="81"/>
  <c r="E10" i="81"/>
  <c r="E11" i="82"/>
  <c r="E12" i="82"/>
  <c r="E14" i="82"/>
  <c r="E10" i="82"/>
  <c r="E11" i="83"/>
  <c r="E10" i="83"/>
  <c r="E10" i="84"/>
  <c r="E10" i="63"/>
  <c r="E11" i="124"/>
  <c r="E12" i="117"/>
  <c r="E10" i="118"/>
  <c r="E11" i="118"/>
  <c r="E13" i="118"/>
  <c r="E11" i="112"/>
  <c r="E13" i="112"/>
  <c r="H5" i="110"/>
  <c r="V15" i="109"/>
  <c r="E12" i="109"/>
  <c r="E11" i="108"/>
  <c r="E10" i="108"/>
  <c r="E10" i="100"/>
  <c r="E11" i="100"/>
  <c r="E13" i="100"/>
  <c r="E14" i="99"/>
  <c r="E11" i="99"/>
  <c r="E12" i="99"/>
  <c r="E10" i="99"/>
  <c r="E11" i="98"/>
  <c r="E12" i="98"/>
  <c r="E14" i="98"/>
  <c r="E10" i="98"/>
  <c r="E11" i="97"/>
  <c r="E12" i="97"/>
  <c r="E13" i="97"/>
  <c r="E15" i="97"/>
  <c r="E10" i="97"/>
  <c r="E11" i="96"/>
  <c r="E12" i="96"/>
  <c r="E13" i="96"/>
  <c r="E14" i="96"/>
  <c r="E16" i="96"/>
  <c r="E10" i="96"/>
  <c r="E11" i="95"/>
  <c r="E12" i="95"/>
  <c r="E13" i="95"/>
  <c r="E14" i="95"/>
  <c r="E15" i="95"/>
  <c r="E17" i="95"/>
  <c r="E10" i="95"/>
  <c r="E10" i="94"/>
  <c r="E11" i="94"/>
  <c r="E12" i="94"/>
  <c r="E14" i="94"/>
  <c r="E11" i="93"/>
  <c r="E10" i="93"/>
  <c r="E14" i="93" s="1"/>
  <c r="E10" i="92"/>
  <c r="E11" i="92"/>
  <c r="E12" i="92"/>
  <c r="E13" i="92"/>
  <c r="E14" i="92"/>
  <c r="E16" i="92"/>
  <c r="E11" i="127"/>
  <c r="E12" i="127"/>
  <c r="E14" i="127"/>
  <c r="E11" i="126"/>
  <c r="E13" i="126"/>
  <c r="E11" i="125"/>
  <c r="V11" i="124"/>
  <c r="V12" i="124"/>
  <c r="V13" i="124"/>
  <c r="V14" i="124"/>
  <c r="V15" i="124"/>
  <c r="N11" i="124"/>
  <c r="N12" i="124"/>
  <c r="N13" i="124"/>
  <c r="N14" i="124"/>
  <c r="N15" i="124"/>
  <c r="E12" i="124"/>
  <c r="E13" i="124"/>
  <c r="E14" i="124"/>
  <c r="E15" i="124"/>
  <c r="E17" i="124"/>
  <c r="E12" i="123"/>
  <c r="V11" i="122"/>
  <c r="N11" i="122"/>
  <c r="E11" i="122"/>
  <c r="E13" i="122"/>
  <c r="E11" i="121"/>
  <c r="E12" i="121"/>
  <c r="E14" i="121"/>
  <c r="E11" i="120"/>
  <c r="E12" i="120"/>
  <c r="E14" i="120"/>
  <c r="E10" i="121"/>
  <c r="C5" i="91"/>
  <c r="E11" i="91"/>
  <c r="E12" i="91" s="1"/>
  <c r="E10" i="91"/>
  <c r="E10" i="90"/>
  <c r="E11" i="90"/>
  <c r="E12" i="90"/>
  <c r="E14" i="90"/>
  <c r="E11" i="89"/>
  <c r="E13" i="89"/>
  <c r="E10" i="89"/>
  <c r="E12" i="88"/>
  <c r="E10" i="88"/>
  <c r="E12" i="87"/>
  <c r="E10" i="87"/>
  <c r="E10" i="86"/>
  <c r="E11" i="111"/>
  <c r="E13" i="111"/>
  <c r="E10" i="129"/>
  <c r="E10" i="127"/>
  <c r="E10" i="126"/>
  <c r="E10" i="125"/>
  <c r="E10" i="124"/>
  <c r="E10" i="123"/>
  <c r="E10" i="122"/>
  <c r="E10" i="120"/>
  <c r="E10" i="119"/>
  <c r="E12" i="119" s="1"/>
  <c r="E10" i="117"/>
  <c r="E10" i="112"/>
  <c r="E14" i="112" s="1"/>
  <c r="E10" i="111"/>
  <c r="E10" i="110"/>
  <c r="E11" i="110"/>
  <c r="E12" i="110"/>
  <c r="E14" i="110"/>
  <c r="E14" i="109"/>
  <c r="E11" i="109"/>
  <c r="E10" i="109"/>
  <c r="E11" i="86"/>
  <c r="E13" i="86"/>
  <c r="E10" i="85"/>
  <c r="N12" i="71"/>
  <c r="E11" i="71"/>
  <c r="E10" i="71"/>
  <c r="E12" i="71" s="1"/>
  <c r="E11" i="69"/>
  <c r="E13" i="69"/>
  <c r="E10" i="69"/>
  <c r="E11" i="68"/>
  <c r="E13" i="68"/>
  <c r="E10" i="68"/>
  <c r="E11" i="67"/>
  <c r="E12" i="67"/>
  <c r="E13" i="67"/>
  <c r="E15" i="67"/>
  <c r="E10" i="67"/>
  <c r="E11" i="66"/>
  <c r="E12" i="66"/>
  <c r="E13" i="66"/>
  <c r="E15" i="66"/>
  <c r="E10" i="66"/>
  <c r="E11" i="85"/>
  <c r="E12" i="85"/>
  <c r="E13" i="85"/>
  <c r="E14" i="85"/>
  <c r="E16" i="85"/>
  <c r="E11" i="65"/>
  <c r="E13" i="65"/>
  <c r="E12" i="64"/>
  <c r="E10" i="64"/>
  <c r="E12" i="63"/>
  <c r="E11" i="84"/>
  <c r="E12" i="84"/>
  <c r="E14" i="84"/>
  <c r="L10" i="72"/>
  <c r="L10" i="4"/>
  <c r="T10" i="4" s="1"/>
  <c r="T12" i="118" l="1"/>
  <c r="E13" i="63"/>
  <c r="N12" i="111"/>
  <c r="E12" i="129"/>
  <c r="N12" i="126"/>
  <c r="E13" i="123"/>
  <c r="E14" i="122"/>
  <c r="V12" i="122"/>
  <c r="N13" i="121"/>
  <c r="E15" i="121"/>
  <c r="E14" i="118"/>
  <c r="N12" i="112"/>
  <c r="E14" i="111"/>
  <c r="E15" i="110"/>
  <c r="V13" i="109"/>
  <c r="V12" i="100"/>
  <c r="E18" i="95"/>
  <c r="E14" i="89"/>
  <c r="E13" i="88"/>
  <c r="E14" i="86"/>
  <c r="E13" i="101"/>
  <c r="E15" i="77"/>
  <c r="E22" i="76"/>
  <c r="V21" i="75"/>
  <c r="V15" i="70"/>
  <c r="N15" i="70"/>
  <c r="E14" i="69"/>
  <c r="E14" i="68"/>
  <c r="N12" i="68"/>
  <c r="E16" i="67"/>
  <c r="E16" i="66"/>
  <c r="V12" i="65"/>
  <c r="E14" i="65"/>
  <c r="E15" i="120"/>
  <c r="E13" i="64"/>
  <c r="N11" i="64"/>
  <c r="V15" i="4"/>
  <c r="V12" i="69"/>
  <c r="N12" i="69"/>
  <c r="U12" i="68"/>
  <c r="V12" i="68" s="1"/>
  <c r="V14" i="66"/>
  <c r="N14" i="66"/>
  <c r="N12" i="65"/>
  <c r="V11" i="64"/>
  <c r="V11" i="63"/>
  <c r="N11" i="63"/>
  <c r="N15" i="4"/>
  <c r="U13" i="82"/>
  <c r="V13" i="82" s="1"/>
  <c r="V12" i="81"/>
  <c r="N12" i="81"/>
  <c r="V11" i="101"/>
  <c r="N11" i="101"/>
  <c r="V13" i="80"/>
  <c r="N13" i="80"/>
  <c r="V14" i="79"/>
  <c r="N14" i="79"/>
  <c r="V15" i="78"/>
  <c r="N15" i="78"/>
  <c r="V13" i="77"/>
  <c r="N13" i="77"/>
  <c r="N20" i="76"/>
  <c r="N21" i="75"/>
  <c r="V17" i="73"/>
  <c r="N17" i="73"/>
  <c r="E19" i="73"/>
  <c r="V17" i="72"/>
  <c r="N17" i="72"/>
  <c r="T13" i="90"/>
  <c r="V13" i="90" s="1"/>
  <c r="V12" i="89"/>
  <c r="N12" i="89"/>
  <c r="N11" i="88"/>
  <c r="E13" i="87"/>
  <c r="N11" i="87"/>
  <c r="V12" i="86"/>
  <c r="N12" i="86"/>
  <c r="T15" i="85"/>
  <c r="V15" i="85" s="1"/>
  <c r="V13" i="84"/>
  <c r="N13" i="84"/>
  <c r="N13" i="127"/>
  <c r="E15" i="127"/>
  <c r="U12" i="126"/>
  <c r="V12" i="126" s="1"/>
  <c r="E14" i="126"/>
  <c r="V16" i="124"/>
  <c r="N16" i="124"/>
  <c r="N11" i="123"/>
  <c r="U11" i="123"/>
  <c r="V11" i="123" s="1"/>
  <c r="N12" i="122"/>
  <c r="U13" i="121"/>
  <c r="V13" i="121" s="1"/>
  <c r="V12" i="118"/>
  <c r="V11" i="117"/>
  <c r="E13" i="117"/>
  <c r="N11" i="117"/>
  <c r="V12" i="112"/>
  <c r="U12" i="111"/>
  <c r="V12" i="111" s="1"/>
  <c r="N13" i="110"/>
  <c r="V13" i="110"/>
  <c r="N13" i="109"/>
  <c r="N12" i="100"/>
  <c r="V13" i="99"/>
  <c r="N13" i="99"/>
  <c r="V13" i="98"/>
  <c r="N13" i="98"/>
  <c r="V14" i="97"/>
  <c r="N14" i="97"/>
  <c r="V15" i="96"/>
  <c r="N15" i="96"/>
  <c r="N16" i="95"/>
  <c r="U16" i="95"/>
  <c r="V16" i="95" s="1"/>
  <c r="V15" i="92"/>
  <c r="N15" i="92"/>
  <c r="E15" i="94"/>
  <c r="N13" i="94"/>
  <c r="T13" i="94"/>
  <c r="V13" i="94" s="1"/>
  <c r="E19" i="72"/>
  <c r="E23" i="75"/>
  <c r="E17" i="78"/>
  <c r="E16" i="79"/>
  <c r="E15" i="80"/>
  <c r="E14" i="81"/>
  <c r="E15" i="82"/>
  <c r="E12" i="83"/>
  <c r="E18" i="124"/>
  <c r="E15" i="109"/>
  <c r="E12" i="108"/>
  <c r="E14" i="100"/>
  <c r="E15" i="99"/>
  <c r="E17" i="92"/>
  <c r="E15" i="98"/>
  <c r="E16" i="97"/>
  <c r="E17" i="96"/>
  <c r="E15" i="90"/>
  <c r="E17" i="85"/>
  <c r="E17" i="4"/>
  <c r="M11" i="70"/>
  <c r="H7" i="3"/>
  <c r="I5" i="129"/>
  <c r="H5" i="129"/>
  <c r="G5" i="129"/>
  <c r="E5" i="129"/>
  <c r="C5" i="129"/>
  <c r="M10" i="129"/>
  <c r="U10" i="129" s="1"/>
  <c r="L10" i="129"/>
  <c r="J9" i="115"/>
  <c r="I9" i="115"/>
  <c r="H9" i="115"/>
  <c r="J7" i="115"/>
  <c r="F70" i="128" s="1"/>
  <c r="I7" i="115"/>
  <c r="H7" i="115"/>
  <c r="J6" i="115"/>
  <c r="I6" i="115"/>
  <c r="H6" i="115"/>
  <c r="H6" i="114"/>
  <c r="J11" i="114"/>
  <c r="I11" i="114"/>
  <c r="H11" i="114"/>
  <c r="J9" i="114"/>
  <c r="F66" i="128" s="1"/>
  <c r="J8" i="114"/>
  <c r="I8" i="114"/>
  <c r="H8" i="114"/>
  <c r="J6" i="114"/>
  <c r="I6" i="114"/>
  <c r="H6" i="103"/>
  <c r="J13" i="103"/>
  <c r="I13" i="103"/>
  <c r="H13" i="103"/>
  <c r="J11" i="103"/>
  <c r="I11" i="103"/>
  <c r="H11" i="103"/>
  <c r="J10" i="103"/>
  <c r="I10" i="103"/>
  <c r="H10" i="103"/>
  <c r="J9" i="103"/>
  <c r="I9" i="103"/>
  <c r="H9" i="103"/>
  <c r="J8" i="103"/>
  <c r="I8" i="103"/>
  <c r="H8" i="103"/>
  <c r="J7" i="103"/>
  <c r="I7" i="103"/>
  <c r="H7" i="103"/>
  <c r="J6" i="103"/>
  <c r="I6" i="103"/>
  <c r="H6" i="49"/>
  <c r="J16" i="49"/>
  <c r="I16" i="49"/>
  <c r="H16" i="49"/>
  <c r="J14" i="49"/>
  <c r="I14" i="49"/>
  <c r="H14" i="49"/>
  <c r="J13" i="49"/>
  <c r="I13" i="49"/>
  <c r="H13" i="49"/>
  <c r="J12" i="49"/>
  <c r="I12" i="49"/>
  <c r="H12" i="49"/>
  <c r="J11" i="49"/>
  <c r="I11" i="49"/>
  <c r="H11" i="49"/>
  <c r="J10" i="49"/>
  <c r="I10" i="49"/>
  <c r="H10" i="49"/>
  <c r="J9" i="49"/>
  <c r="I9" i="49"/>
  <c r="H9" i="49"/>
  <c r="J8" i="49"/>
  <c r="I8" i="49"/>
  <c r="H8" i="49"/>
  <c r="J7" i="49"/>
  <c r="I7" i="49"/>
  <c r="H7" i="49"/>
  <c r="J6" i="49"/>
  <c r="I6" i="49"/>
  <c r="J9" i="25"/>
  <c r="I9" i="25"/>
  <c r="H9" i="25"/>
  <c r="J8" i="25"/>
  <c r="I8" i="25"/>
  <c r="H8" i="25"/>
  <c r="J7" i="25"/>
  <c r="I7" i="25"/>
  <c r="H7" i="25"/>
  <c r="H6" i="32"/>
  <c r="J18" i="32"/>
  <c r="I18" i="32"/>
  <c r="H18" i="32"/>
  <c r="J16" i="32"/>
  <c r="H16" i="32"/>
  <c r="I16" i="32"/>
  <c r="J15" i="32"/>
  <c r="I15" i="32"/>
  <c r="H15" i="32"/>
  <c r="J14" i="32"/>
  <c r="I14" i="32"/>
  <c r="H14" i="32"/>
  <c r="J13" i="32"/>
  <c r="I13" i="32"/>
  <c r="H13" i="32"/>
  <c r="J12" i="32"/>
  <c r="I12" i="32"/>
  <c r="H12" i="32"/>
  <c r="J11" i="32"/>
  <c r="I11" i="32"/>
  <c r="H11" i="32"/>
  <c r="J10" i="32"/>
  <c r="H10" i="32"/>
  <c r="I10" i="32"/>
  <c r="H9" i="32"/>
  <c r="J9" i="32"/>
  <c r="I9" i="32"/>
  <c r="J8" i="32"/>
  <c r="I8" i="32"/>
  <c r="H8" i="32"/>
  <c r="H7" i="32"/>
  <c r="J7" i="32"/>
  <c r="I7" i="32"/>
  <c r="J6" i="32"/>
  <c r="I6" i="32"/>
  <c r="J14" i="3"/>
  <c r="I14" i="3"/>
  <c r="H14" i="3"/>
  <c r="J13" i="3"/>
  <c r="I13" i="3"/>
  <c r="H13" i="3"/>
  <c r="J10" i="3"/>
  <c r="I10" i="3"/>
  <c r="H10" i="3"/>
  <c r="J8" i="3"/>
  <c r="I8" i="3"/>
  <c r="H8" i="3"/>
  <c r="J7" i="3"/>
  <c r="I7" i="3"/>
  <c r="J16" i="3"/>
  <c r="I16" i="3"/>
  <c r="H16" i="3"/>
  <c r="N10" i="129" l="1"/>
  <c r="I19" i="32"/>
  <c r="J19" i="32"/>
  <c r="H19" i="32"/>
  <c r="H10" i="115"/>
  <c r="J10" i="115"/>
  <c r="F71" i="128" s="1"/>
  <c r="I10" i="115"/>
  <c r="I12" i="114"/>
  <c r="J12" i="114"/>
  <c r="I14" i="103"/>
  <c r="J14" i="103"/>
  <c r="H17" i="49"/>
  <c r="I17" i="49"/>
  <c r="J17" i="49"/>
  <c r="H12" i="114"/>
  <c r="F69" i="128"/>
  <c r="H14" i="103"/>
  <c r="F26" i="128"/>
  <c r="T10" i="129"/>
  <c r="V10" i="129" s="1"/>
  <c r="N12" i="129" l="1"/>
  <c r="V12" i="129"/>
  <c r="I5" i="127"/>
  <c r="H5" i="127"/>
  <c r="G5" i="127"/>
  <c r="E5" i="127"/>
  <c r="C5" i="127"/>
  <c r="M14" i="127"/>
  <c r="U14" i="127" s="1"/>
  <c r="L14" i="127"/>
  <c r="M12" i="127"/>
  <c r="L12" i="127"/>
  <c r="M11" i="127"/>
  <c r="U11" i="127" s="1"/>
  <c r="L11" i="127"/>
  <c r="M10" i="127"/>
  <c r="U10" i="127" s="1"/>
  <c r="L10" i="127"/>
  <c r="G5" i="126"/>
  <c r="E5" i="126"/>
  <c r="C5" i="126"/>
  <c r="M13" i="126"/>
  <c r="U13" i="126" s="1"/>
  <c r="L13" i="126"/>
  <c r="M11" i="126"/>
  <c r="U11" i="126" s="1"/>
  <c r="L11" i="126"/>
  <c r="M10" i="126"/>
  <c r="U10" i="126" s="1"/>
  <c r="L10" i="126"/>
  <c r="I5" i="126"/>
  <c r="H5" i="126"/>
  <c r="T14" i="127" l="1"/>
  <c r="V14" i="127" s="1"/>
  <c r="N14" i="127"/>
  <c r="N10" i="126"/>
  <c r="T13" i="126"/>
  <c r="V13" i="126" s="1"/>
  <c r="N13" i="126"/>
  <c r="U12" i="127"/>
  <c r="N12" i="127"/>
  <c r="T11" i="127"/>
  <c r="V11" i="127" s="1"/>
  <c r="N11" i="127"/>
  <c r="N10" i="127"/>
  <c r="T10" i="127"/>
  <c r="V10" i="127" s="1"/>
  <c r="T11" i="126"/>
  <c r="V11" i="126" s="1"/>
  <c r="N11" i="126"/>
  <c r="N14" i="126" s="1"/>
  <c r="T10" i="126"/>
  <c r="V10" i="126" s="1"/>
  <c r="T12" i="127"/>
  <c r="N15" i="127" l="1"/>
  <c r="V14" i="126"/>
  <c r="V12" i="127"/>
  <c r="V15" i="127" s="1"/>
  <c r="H5" i="125"/>
  <c r="I5" i="125"/>
  <c r="G5" i="125"/>
  <c r="E5" i="125"/>
  <c r="C5" i="125"/>
  <c r="M11" i="125"/>
  <c r="U11" i="125" s="1"/>
  <c r="L11" i="125"/>
  <c r="E12" i="125"/>
  <c r="M10" i="125"/>
  <c r="U10" i="125" s="1"/>
  <c r="L10" i="125"/>
  <c r="G5" i="124"/>
  <c r="E5" i="124"/>
  <c r="C5" i="124"/>
  <c r="M17" i="124"/>
  <c r="U17" i="124" s="1"/>
  <c r="L17" i="124"/>
  <c r="M10" i="124"/>
  <c r="U10" i="124" s="1"/>
  <c r="L10" i="124"/>
  <c r="I5" i="124"/>
  <c r="H5" i="124"/>
  <c r="I5" i="123"/>
  <c r="H5" i="123"/>
  <c r="G5" i="123"/>
  <c r="E5" i="123"/>
  <c r="C5" i="123"/>
  <c r="M12" i="123"/>
  <c r="U12" i="123" s="1"/>
  <c r="L12" i="123"/>
  <c r="M10" i="123"/>
  <c r="U10" i="123" s="1"/>
  <c r="L10" i="123"/>
  <c r="N10" i="123" s="1"/>
  <c r="I5" i="122"/>
  <c r="H5" i="122"/>
  <c r="G5" i="122"/>
  <c r="E5" i="122"/>
  <c r="C5" i="122"/>
  <c r="M13" i="122"/>
  <c r="U13" i="122" s="1"/>
  <c r="L13" i="122"/>
  <c r="M10" i="122"/>
  <c r="U10" i="122" s="1"/>
  <c r="L10" i="122"/>
  <c r="I5" i="121"/>
  <c r="H5" i="121"/>
  <c r="G5" i="121"/>
  <c r="E5" i="121"/>
  <c r="C5" i="121"/>
  <c r="M14" i="121"/>
  <c r="U14" i="121" s="1"/>
  <c r="L14" i="121"/>
  <c r="U12" i="121"/>
  <c r="M12" i="121"/>
  <c r="L12" i="121"/>
  <c r="T12" i="121" s="1"/>
  <c r="M11" i="121"/>
  <c r="U11" i="121" s="1"/>
  <c r="L11" i="121"/>
  <c r="N11" i="121" s="1"/>
  <c r="M10" i="121"/>
  <c r="U10" i="121" s="1"/>
  <c r="L10" i="121"/>
  <c r="I5" i="120"/>
  <c r="H5" i="120"/>
  <c r="G5" i="120"/>
  <c r="E5" i="120"/>
  <c r="C5" i="120"/>
  <c r="M14" i="120"/>
  <c r="U14" i="120" s="1"/>
  <c r="L14" i="120"/>
  <c r="M12" i="120"/>
  <c r="U12" i="120" s="1"/>
  <c r="L12" i="120"/>
  <c r="M11" i="120"/>
  <c r="U11" i="120" s="1"/>
  <c r="L11" i="120"/>
  <c r="M10" i="120"/>
  <c r="U10" i="120" s="1"/>
  <c r="L10" i="120"/>
  <c r="I5" i="119"/>
  <c r="H5" i="119"/>
  <c r="G5" i="119"/>
  <c r="E5" i="119"/>
  <c r="C5" i="119"/>
  <c r="M11" i="119"/>
  <c r="U11" i="119" s="1"/>
  <c r="L11" i="119"/>
  <c r="M10" i="119"/>
  <c r="U10" i="119" s="1"/>
  <c r="L10" i="119"/>
  <c r="I5" i="108"/>
  <c r="H5" i="108"/>
  <c r="G5" i="108"/>
  <c r="E5" i="108"/>
  <c r="C5" i="108"/>
  <c r="F61" i="128"/>
  <c r="M10" i="118"/>
  <c r="U10" i="118" s="1"/>
  <c r="L10" i="118"/>
  <c r="I5" i="118"/>
  <c r="H5" i="118"/>
  <c r="G5" i="118"/>
  <c r="E5" i="118"/>
  <c r="C5" i="118"/>
  <c r="M13" i="118"/>
  <c r="U13" i="118" s="1"/>
  <c r="L13" i="118"/>
  <c r="M11" i="118"/>
  <c r="U11" i="118" s="1"/>
  <c r="L11" i="118"/>
  <c r="F60" i="128"/>
  <c r="T11" i="119" l="1"/>
  <c r="V11" i="119" s="1"/>
  <c r="N11" i="119"/>
  <c r="T10" i="119"/>
  <c r="V10" i="119" s="1"/>
  <c r="N10" i="119"/>
  <c r="N12" i="119" s="1"/>
  <c r="T11" i="125"/>
  <c r="V11" i="125" s="1"/>
  <c r="N11" i="125"/>
  <c r="T17" i="124"/>
  <c r="V17" i="124" s="1"/>
  <c r="N17" i="124"/>
  <c r="T12" i="123"/>
  <c r="V12" i="123" s="1"/>
  <c r="N12" i="123"/>
  <c r="N13" i="123" s="1"/>
  <c r="T13" i="122"/>
  <c r="N13" i="122"/>
  <c r="T10" i="122"/>
  <c r="V10" i="122" s="1"/>
  <c r="N10" i="122"/>
  <c r="T14" i="121"/>
  <c r="V14" i="121" s="1"/>
  <c r="N14" i="121"/>
  <c r="T11" i="121"/>
  <c r="V11" i="121" s="1"/>
  <c r="N12" i="121"/>
  <c r="T10" i="121"/>
  <c r="V10" i="121" s="1"/>
  <c r="N10" i="121"/>
  <c r="T11" i="120"/>
  <c r="V11" i="120"/>
  <c r="N11" i="120"/>
  <c r="T12" i="120"/>
  <c r="V12" i="120"/>
  <c r="N12" i="120"/>
  <c r="T10" i="120"/>
  <c r="V10" i="120"/>
  <c r="N10" i="120"/>
  <c r="T14" i="120"/>
  <c r="V14" i="120"/>
  <c r="N14" i="120"/>
  <c r="T13" i="118"/>
  <c r="V13" i="118" s="1"/>
  <c r="N13" i="118"/>
  <c r="T11" i="118"/>
  <c r="V11" i="118" s="1"/>
  <c r="N11" i="118"/>
  <c r="V13" i="122"/>
  <c r="V12" i="121"/>
  <c r="T10" i="124"/>
  <c r="V10" i="124" s="1"/>
  <c r="N10" i="124"/>
  <c r="T10" i="118"/>
  <c r="V10" i="118" s="1"/>
  <c r="N10" i="118"/>
  <c r="T10" i="125"/>
  <c r="N10" i="125"/>
  <c r="F63" i="128"/>
  <c r="T10" i="123"/>
  <c r="V10" i="123" s="1"/>
  <c r="F65" i="128"/>
  <c r="I5" i="117"/>
  <c r="H5" i="117"/>
  <c r="G5" i="117"/>
  <c r="E5" i="117"/>
  <c r="C5" i="117"/>
  <c r="M12" i="117"/>
  <c r="U12" i="117" s="1"/>
  <c r="L12" i="117"/>
  <c r="M10" i="117"/>
  <c r="U10" i="117" s="1"/>
  <c r="L10" i="117"/>
  <c r="N10" i="117" s="1"/>
  <c r="V12" i="119" l="1"/>
  <c r="N18" i="124"/>
  <c r="V18" i="124"/>
  <c r="V14" i="122"/>
  <c r="V13" i="123"/>
  <c r="N14" i="122"/>
  <c r="N15" i="121"/>
  <c r="V15" i="121"/>
  <c r="N14" i="118"/>
  <c r="T12" i="117"/>
  <c r="V12" i="117" s="1"/>
  <c r="N12" i="117"/>
  <c r="N13" i="117" s="1"/>
  <c r="V10" i="125"/>
  <c r="V12" i="125" s="1"/>
  <c r="V14" i="118"/>
  <c r="T10" i="117"/>
  <c r="V10" i="117" s="1"/>
  <c r="N12" i="125"/>
  <c r="V13" i="117" l="1"/>
  <c r="L18" i="72"/>
  <c r="M18" i="72"/>
  <c r="U18" i="72" s="1"/>
  <c r="L15" i="67"/>
  <c r="M15" i="67"/>
  <c r="U15" i="67" s="1"/>
  <c r="F59" i="128"/>
  <c r="N18" i="72" l="1"/>
  <c r="N15" i="67"/>
  <c r="T15" i="67"/>
  <c r="V15" i="67" s="1"/>
  <c r="T18" i="72"/>
  <c r="V18" i="72" s="1"/>
  <c r="I5" i="112" l="1"/>
  <c r="H5" i="112"/>
  <c r="G5" i="112"/>
  <c r="E5" i="112"/>
  <c r="C5" i="112"/>
  <c r="M13" i="112"/>
  <c r="U13" i="112" s="1"/>
  <c r="L13" i="112"/>
  <c r="M11" i="112"/>
  <c r="U11" i="112" s="1"/>
  <c r="L11" i="112"/>
  <c r="M10" i="112"/>
  <c r="U10" i="112" s="1"/>
  <c r="L10" i="112"/>
  <c r="F58" i="128"/>
  <c r="T13" i="112" l="1"/>
  <c r="V13" i="112" s="1"/>
  <c r="N13" i="112"/>
  <c r="T11" i="112"/>
  <c r="V11" i="112" s="1"/>
  <c r="N11" i="112"/>
  <c r="T10" i="112"/>
  <c r="N10" i="112"/>
  <c r="F64" i="128"/>
  <c r="F68" i="128"/>
  <c r="V10" i="112" l="1"/>
  <c r="V14" i="112" s="1"/>
  <c r="N14" i="112"/>
  <c r="I5" i="111"/>
  <c r="H5" i="111"/>
  <c r="G5" i="111"/>
  <c r="E5" i="111"/>
  <c r="C5" i="111"/>
  <c r="M13" i="111"/>
  <c r="U13" i="111" s="1"/>
  <c r="L13" i="111"/>
  <c r="T13" i="111" s="1"/>
  <c r="M11" i="111"/>
  <c r="U11" i="111" s="1"/>
  <c r="L11" i="111"/>
  <c r="M10" i="111"/>
  <c r="U10" i="111" s="1"/>
  <c r="L10" i="111"/>
  <c r="F57" i="128"/>
  <c r="M14" i="110"/>
  <c r="U14" i="110" s="1"/>
  <c r="L14" i="110"/>
  <c r="M12" i="110"/>
  <c r="U12" i="110" s="1"/>
  <c r="L12" i="110"/>
  <c r="M11" i="110"/>
  <c r="U11" i="110" s="1"/>
  <c r="L11" i="110"/>
  <c r="M10" i="110"/>
  <c r="U10" i="110" s="1"/>
  <c r="L10" i="110"/>
  <c r="I5" i="110"/>
  <c r="G5" i="110"/>
  <c r="E5" i="110"/>
  <c r="C5" i="110"/>
  <c r="M14" i="109"/>
  <c r="L14" i="109"/>
  <c r="T14" i="109" s="1"/>
  <c r="M12" i="109"/>
  <c r="U12" i="109" s="1"/>
  <c r="L12" i="109"/>
  <c r="M15" i="95"/>
  <c r="U15" i="95" s="1"/>
  <c r="L15" i="95"/>
  <c r="M11" i="109"/>
  <c r="U11" i="109" s="1"/>
  <c r="L11" i="109"/>
  <c r="H5" i="109"/>
  <c r="G5" i="109"/>
  <c r="E5" i="109"/>
  <c r="C5" i="109"/>
  <c r="M10" i="109"/>
  <c r="U10" i="109" s="1"/>
  <c r="L10" i="109"/>
  <c r="M11" i="108"/>
  <c r="U11" i="108" s="1"/>
  <c r="L11" i="108"/>
  <c r="M10" i="108"/>
  <c r="U10" i="108" s="1"/>
  <c r="L10" i="108"/>
  <c r="F54" i="128"/>
  <c r="M11" i="100"/>
  <c r="U11" i="100" s="1"/>
  <c r="L11" i="100"/>
  <c r="N11" i="100" s="1"/>
  <c r="T10" i="108" l="1"/>
  <c r="V10" i="108" s="1"/>
  <c r="N10" i="108"/>
  <c r="N12" i="108" s="1"/>
  <c r="T11" i="108"/>
  <c r="V11" i="108" s="1"/>
  <c r="N11" i="108"/>
  <c r="N12" i="110"/>
  <c r="V13" i="111"/>
  <c r="N13" i="111"/>
  <c r="T14" i="110"/>
  <c r="V14" i="110" s="1"/>
  <c r="N14" i="110"/>
  <c r="T11" i="100"/>
  <c r="V11" i="100" s="1"/>
  <c r="T15" i="95"/>
  <c r="V15" i="95" s="1"/>
  <c r="N15" i="95"/>
  <c r="N12" i="109"/>
  <c r="T11" i="111"/>
  <c r="V11" i="111" s="1"/>
  <c r="N11" i="111"/>
  <c r="T10" i="111"/>
  <c r="V10" i="111" s="1"/>
  <c r="N10" i="111"/>
  <c r="T10" i="110"/>
  <c r="V10" i="110" s="1"/>
  <c r="N10" i="110"/>
  <c r="T11" i="110"/>
  <c r="V11" i="110" s="1"/>
  <c r="N11" i="110"/>
  <c r="N14" i="109"/>
  <c r="U14" i="109"/>
  <c r="V14" i="109" s="1"/>
  <c r="T11" i="109"/>
  <c r="V11" i="109" s="1"/>
  <c r="N11" i="109"/>
  <c r="T10" i="109"/>
  <c r="V10" i="109" s="1"/>
  <c r="N10" i="109"/>
  <c r="F62" i="128"/>
  <c r="F56" i="128"/>
  <c r="T12" i="110"/>
  <c r="V12" i="110" s="1"/>
  <c r="T12" i="109"/>
  <c r="V12" i="109" s="1"/>
  <c r="V12" i="108" l="1"/>
  <c r="N15" i="110"/>
  <c r="N14" i="111"/>
  <c r="V14" i="111"/>
  <c r="V15" i="110"/>
  <c r="N15" i="109"/>
  <c r="I5" i="84"/>
  <c r="H5" i="84"/>
  <c r="G5" i="84"/>
  <c r="E5" i="84"/>
  <c r="C5" i="84"/>
  <c r="M12" i="99" l="1"/>
  <c r="U12" i="99" s="1"/>
  <c r="M11" i="99"/>
  <c r="U11" i="99" s="1"/>
  <c r="L12" i="99"/>
  <c r="L11" i="99"/>
  <c r="M12" i="90"/>
  <c r="U12" i="90" s="1"/>
  <c r="M11" i="90"/>
  <c r="U11" i="90" s="1"/>
  <c r="L12" i="90"/>
  <c r="N12" i="90" s="1"/>
  <c r="L11" i="90"/>
  <c r="M11" i="82"/>
  <c r="U11" i="82" s="1"/>
  <c r="L11" i="82"/>
  <c r="I5" i="101"/>
  <c r="H5" i="101"/>
  <c r="G5" i="101"/>
  <c r="E5" i="101"/>
  <c r="C5" i="101"/>
  <c r="M12" i="101"/>
  <c r="U12" i="101" s="1"/>
  <c r="L12" i="101"/>
  <c r="M10" i="101"/>
  <c r="U10" i="101" s="1"/>
  <c r="L10" i="101"/>
  <c r="N11" i="82" l="1"/>
  <c r="N10" i="101"/>
  <c r="T12" i="101"/>
  <c r="V12" i="101" s="1"/>
  <c r="N12" i="101"/>
  <c r="N11" i="90"/>
  <c r="T11" i="99"/>
  <c r="V11" i="99" s="1"/>
  <c r="N11" i="99"/>
  <c r="T12" i="99"/>
  <c r="V12" i="99" s="1"/>
  <c r="N12" i="99"/>
  <c r="T11" i="82"/>
  <c r="V11" i="82" s="1"/>
  <c r="T12" i="90"/>
  <c r="V12" i="90" s="1"/>
  <c r="T11" i="90"/>
  <c r="V11" i="90" s="1"/>
  <c r="T10" i="101"/>
  <c r="V10" i="101" s="1"/>
  <c r="M12" i="76"/>
  <c r="U12" i="76" s="1"/>
  <c r="L12" i="76"/>
  <c r="N12" i="76" s="1"/>
  <c r="N13" i="101" l="1"/>
  <c r="V13" i="101"/>
  <c r="T12" i="76"/>
  <c r="V12" i="76" s="1"/>
  <c r="F34" i="128"/>
  <c r="I5" i="100" l="1"/>
  <c r="H5" i="100"/>
  <c r="G5" i="100"/>
  <c r="E5" i="100"/>
  <c r="C5" i="100"/>
  <c r="M13" i="100"/>
  <c r="U13" i="100" s="1"/>
  <c r="V13" i="100" s="1"/>
  <c r="L13" i="100"/>
  <c r="M10" i="100"/>
  <c r="U10" i="100" s="1"/>
  <c r="L10" i="100"/>
  <c r="I5" i="99"/>
  <c r="H5" i="99"/>
  <c r="G5" i="99"/>
  <c r="E5" i="99"/>
  <c r="C5" i="99"/>
  <c r="M14" i="99"/>
  <c r="U14" i="99" s="1"/>
  <c r="L14" i="99"/>
  <c r="M10" i="99"/>
  <c r="U10" i="99" s="1"/>
  <c r="L10" i="99"/>
  <c r="N10" i="99" s="1"/>
  <c r="I5" i="98"/>
  <c r="H5" i="98"/>
  <c r="G5" i="98"/>
  <c r="E5" i="98"/>
  <c r="C5" i="98"/>
  <c r="M14" i="98"/>
  <c r="U14" i="98" s="1"/>
  <c r="L14" i="98"/>
  <c r="M12" i="98"/>
  <c r="U12" i="98" s="1"/>
  <c r="L12" i="98"/>
  <c r="M11" i="98"/>
  <c r="U11" i="98" s="1"/>
  <c r="L11" i="98"/>
  <c r="M10" i="98"/>
  <c r="U10" i="98" s="1"/>
  <c r="L10" i="98"/>
  <c r="I5" i="97"/>
  <c r="H5" i="97"/>
  <c r="G5" i="97"/>
  <c r="E5" i="97"/>
  <c r="C5" i="97"/>
  <c r="M15" i="97"/>
  <c r="U15" i="97" s="1"/>
  <c r="L15" i="97"/>
  <c r="M13" i="97"/>
  <c r="U13" i="97" s="1"/>
  <c r="L13" i="97"/>
  <c r="M12" i="97"/>
  <c r="U12" i="97" s="1"/>
  <c r="L12" i="97"/>
  <c r="M11" i="97"/>
  <c r="U11" i="97" s="1"/>
  <c r="L11" i="97"/>
  <c r="N11" i="97" s="1"/>
  <c r="M10" i="97"/>
  <c r="U10" i="97" s="1"/>
  <c r="L10" i="97"/>
  <c r="I5" i="96"/>
  <c r="H5" i="96"/>
  <c r="G5" i="96"/>
  <c r="E5" i="96"/>
  <c r="C5" i="96"/>
  <c r="M16" i="96"/>
  <c r="U16" i="96" s="1"/>
  <c r="L16" i="96"/>
  <c r="M14" i="96"/>
  <c r="U14" i="96" s="1"/>
  <c r="L14" i="96"/>
  <c r="M13" i="96"/>
  <c r="U13" i="96" s="1"/>
  <c r="L13" i="96"/>
  <c r="M12" i="96"/>
  <c r="U12" i="96" s="1"/>
  <c r="L12" i="96"/>
  <c r="N12" i="96" s="1"/>
  <c r="M11" i="96"/>
  <c r="U11" i="96" s="1"/>
  <c r="L11" i="96"/>
  <c r="M10" i="96"/>
  <c r="U10" i="96" s="1"/>
  <c r="L10" i="96"/>
  <c r="I5" i="95"/>
  <c r="H5" i="95"/>
  <c r="G5" i="95"/>
  <c r="E5" i="95"/>
  <c r="C5" i="95"/>
  <c r="M17" i="95"/>
  <c r="U17" i="95" s="1"/>
  <c r="L17" i="95"/>
  <c r="M14" i="95"/>
  <c r="U14" i="95" s="1"/>
  <c r="L14" i="95"/>
  <c r="M13" i="95"/>
  <c r="U13" i="95" s="1"/>
  <c r="L13" i="95"/>
  <c r="M12" i="95"/>
  <c r="U12" i="95" s="1"/>
  <c r="L12" i="95"/>
  <c r="N12" i="95" s="1"/>
  <c r="M11" i="95"/>
  <c r="U11" i="95" s="1"/>
  <c r="L11" i="95"/>
  <c r="M10" i="95"/>
  <c r="U10" i="95" s="1"/>
  <c r="L10" i="95"/>
  <c r="I5" i="94"/>
  <c r="H5" i="94"/>
  <c r="G5" i="94"/>
  <c r="E5" i="94"/>
  <c r="C5" i="94"/>
  <c r="M14" i="94"/>
  <c r="U14" i="94" s="1"/>
  <c r="L14" i="94"/>
  <c r="M12" i="94"/>
  <c r="U12" i="94" s="1"/>
  <c r="L12" i="94"/>
  <c r="M11" i="94"/>
  <c r="U11" i="94" s="1"/>
  <c r="L11" i="94"/>
  <c r="M10" i="94"/>
  <c r="U10" i="94" s="1"/>
  <c r="L10" i="94"/>
  <c r="I5" i="93"/>
  <c r="H5" i="93"/>
  <c r="G5" i="93"/>
  <c r="E5" i="93"/>
  <c r="C5" i="93"/>
  <c r="M11" i="93"/>
  <c r="U11" i="93" s="1"/>
  <c r="L11" i="93"/>
  <c r="M10" i="93"/>
  <c r="U10" i="93" s="1"/>
  <c r="L10" i="93"/>
  <c r="I5" i="92"/>
  <c r="H5" i="92"/>
  <c r="G5" i="92"/>
  <c r="E5" i="92"/>
  <c r="C5" i="92"/>
  <c r="M16" i="92"/>
  <c r="U16" i="92" s="1"/>
  <c r="L16" i="92"/>
  <c r="M14" i="92"/>
  <c r="U14" i="92" s="1"/>
  <c r="L14" i="92"/>
  <c r="M13" i="92"/>
  <c r="U13" i="92" s="1"/>
  <c r="L13" i="92"/>
  <c r="M12" i="92"/>
  <c r="U12" i="92" s="1"/>
  <c r="L12" i="92"/>
  <c r="M11" i="92"/>
  <c r="U11" i="92" s="1"/>
  <c r="L11" i="92"/>
  <c r="M10" i="92"/>
  <c r="U10" i="92" s="1"/>
  <c r="L10" i="92"/>
  <c r="N10" i="96" l="1"/>
  <c r="N14" i="96"/>
  <c r="N13" i="96"/>
  <c r="N11" i="95"/>
  <c r="N13" i="95"/>
  <c r="T13" i="100"/>
  <c r="N13" i="100"/>
  <c r="T10" i="100"/>
  <c r="V10" i="100" s="1"/>
  <c r="N10" i="100"/>
  <c r="T14" i="99"/>
  <c r="V14" i="99" s="1"/>
  <c r="N14" i="99"/>
  <c r="N15" i="99" s="1"/>
  <c r="T10" i="98"/>
  <c r="V10" i="98" s="1"/>
  <c r="N10" i="98"/>
  <c r="T11" i="98"/>
  <c r="V11" i="98" s="1"/>
  <c r="N11" i="98"/>
  <c r="T12" i="98"/>
  <c r="V12" i="98" s="1"/>
  <c r="N12" i="98"/>
  <c r="T14" i="98"/>
  <c r="V14" i="98" s="1"/>
  <c r="N14" i="98"/>
  <c r="T13" i="97"/>
  <c r="V13" i="97" s="1"/>
  <c r="N13" i="97"/>
  <c r="T10" i="97"/>
  <c r="V10" i="97" s="1"/>
  <c r="N10" i="97"/>
  <c r="T15" i="97"/>
  <c r="V15" i="97" s="1"/>
  <c r="N15" i="97"/>
  <c r="T12" i="97"/>
  <c r="V12" i="97" s="1"/>
  <c r="N12" i="97"/>
  <c r="T11" i="96"/>
  <c r="V11" i="96" s="1"/>
  <c r="N11" i="96"/>
  <c r="T16" i="96"/>
  <c r="V16" i="96" s="1"/>
  <c r="N16" i="96"/>
  <c r="T10" i="95"/>
  <c r="V10" i="95" s="1"/>
  <c r="N10" i="95"/>
  <c r="T14" i="95"/>
  <c r="V14" i="95" s="1"/>
  <c r="N14" i="95"/>
  <c r="T17" i="95"/>
  <c r="V17" i="95" s="1"/>
  <c r="N17" i="95"/>
  <c r="N11" i="94"/>
  <c r="N12" i="94"/>
  <c r="T10" i="94"/>
  <c r="V10" i="94" s="1"/>
  <c r="N10" i="94"/>
  <c r="T14" i="94"/>
  <c r="V14" i="94" s="1"/>
  <c r="N14" i="94"/>
  <c r="N11" i="93"/>
  <c r="T10" i="93"/>
  <c r="V10" i="93" s="1"/>
  <c r="N10" i="93"/>
  <c r="N16" i="92"/>
  <c r="N14" i="92"/>
  <c r="N13" i="92"/>
  <c r="N12" i="92"/>
  <c r="N11" i="92"/>
  <c r="T10" i="92"/>
  <c r="V10" i="92" s="1"/>
  <c r="N10" i="92"/>
  <c r="T11" i="92"/>
  <c r="V11" i="92" s="1"/>
  <c r="T12" i="92"/>
  <c r="V12" i="92" s="1"/>
  <c r="T11" i="95"/>
  <c r="V11" i="95" s="1"/>
  <c r="T10" i="99"/>
  <c r="T11" i="97"/>
  <c r="V11" i="97" s="1"/>
  <c r="F51" i="128"/>
  <c r="T12" i="96"/>
  <c r="V12" i="96" s="1"/>
  <c r="T13" i="96"/>
  <c r="V13" i="96" s="1"/>
  <c r="T10" i="96"/>
  <c r="V10" i="96" s="1"/>
  <c r="T14" i="96"/>
  <c r="V14" i="96" s="1"/>
  <c r="T12" i="95"/>
  <c r="V12" i="95" s="1"/>
  <c r="T13" i="95"/>
  <c r="V13" i="95" s="1"/>
  <c r="T11" i="94"/>
  <c r="V11" i="94" s="1"/>
  <c r="T12" i="94"/>
  <c r="T11" i="93"/>
  <c r="V11" i="93" s="1"/>
  <c r="F47" i="128"/>
  <c r="T16" i="92"/>
  <c r="V16" i="92" s="1"/>
  <c r="T13" i="92"/>
  <c r="V13" i="92" s="1"/>
  <c r="T14" i="92"/>
  <c r="V14" i="92" s="1"/>
  <c r="I5" i="91"/>
  <c r="H5" i="91"/>
  <c r="G5" i="91"/>
  <c r="E5" i="91"/>
  <c r="M11" i="91"/>
  <c r="U11" i="91" s="1"/>
  <c r="L11" i="91"/>
  <c r="M10" i="91"/>
  <c r="U10" i="91" s="1"/>
  <c r="L10" i="91"/>
  <c r="I5" i="90"/>
  <c r="H5" i="90"/>
  <c r="G5" i="90"/>
  <c r="E5" i="90"/>
  <c r="C5" i="90"/>
  <c r="M14" i="90"/>
  <c r="U14" i="90" s="1"/>
  <c r="L14" i="90"/>
  <c r="M10" i="90"/>
  <c r="U10" i="90" s="1"/>
  <c r="L10" i="90"/>
  <c r="I5" i="89"/>
  <c r="H5" i="89"/>
  <c r="G5" i="89"/>
  <c r="E5" i="89"/>
  <c r="C5" i="89"/>
  <c r="M13" i="89"/>
  <c r="U13" i="89" s="1"/>
  <c r="L13" i="89"/>
  <c r="M11" i="89"/>
  <c r="U11" i="89" s="1"/>
  <c r="L11" i="89"/>
  <c r="M10" i="89"/>
  <c r="U10" i="89" s="1"/>
  <c r="L10" i="89"/>
  <c r="I5" i="88"/>
  <c r="H5" i="88"/>
  <c r="G5" i="88"/>
  <c r="E5" i="88"/>
  <c r="C5" i="88"/>
  <c r="M12" i="88"/>
  <c r="U12" i="88" s="1"/>
  <c r="L12" i="88"/>
  <c r="M10" i="88"/>
  <c r="U10" i="88" s="1"/>
  <c r="L10" i="88"/>
  <c r="I5" i="87"/>
  <c r="H5" i="87"/>
  <c r="G5" i="87"/>
  <c r="E5" i="87"/>
  <c r="C5" i="87"/>
  <c r="M12" i="87"/>
  <c r="U12" i="87" s="1"/>
  <c r="V12" i="87" s="1"/>
  <c r="L12" i="87"/>
  <c r="M10" i="87"/>
  <c r="U10" i="87" s="1"/>
  <c r="L10" i="87"/>
  <c r="I5" i="86"/>
  <c r="H5" i="86"/>
  <c r="G5" i="86"/>
  <c r="E5" i="86"/>
  <c r="C5" i="86"/>
  <c r="M13" i="86"/>
  <c r="U13" i="86" s="1"/>
  <c r="L13" i="86"/>
  <c r="M11" i="86"/>
  <c r="U11" i="86" s="1"/>
  <c r="L11" i="86"/>
  <c r="M10" i="86"/>
  <c r="U10" i="86" s="1"/>
  <c r="L10" i="86"/>
  <c r="I5" i="85"/>
  <c r="H5" i="85"/>
  <c r="G5" i="85"/>
  <c r="E5" i="85"/>
  <c r="C5" i="85"/>
  <c r="M16" i="85"/>
  <c r="U16" i="85" s="1"/>
  <c r="L16" i="85"/>
  <c r="M14" i="85"/>
  <c r="U14" i="85" s="1"/>
  <c r="L14" i="85"/>
  <c r="M13" i="85"/>
  <c r="U13" i="85" s="1"/>
  <c r="L13" i="85"/>
  <c r="M12" i="85"/>
  <c r="U12" i="85" s="1"/>
  <c r="L12" i="85"/>
  <c r="M11" i="85"/>
  <c r="U11" i="85" s="1"/>
  <c r="L11" i="85"/>
  <c r="M10" i="85"/>
  <c r="U10" i="85" s="1"/>
  <c r="L10" i="85"/>
  <c r="M14" i="84"/>
  <c r="U14" i="84" s="1"/>
  <c r="L14" i="84"/>
  <c r="M12" i="84"/>
  <c r="U12" i="84" s="1"/>
  <c r="L12" i="84"/>
  <c r="M11" i="84"/>
  <c r="U11" i="84" s="1"/>
  <c r="L11" i="84"/>
  <c r="M10" i="84"/>
  <c r="U10" i="84" s="1"/>
  <c r="L10" i="84"/>
  <c r="I5" i="83"/>
  <c r="H5" i="83"/>
  <c r="G5" i="83"/>
  <c r="E5" i="83"/>
  <c r="C5" i="83"/>
  <c r="M11" i="83"/>
  <c r="U11" i="83" s="1"/>
  <c r="L11" i="83"/>
  <c r="T11" i="83" s="1"/>
  <c r="M10" i="83"/>
  <c r="U10" i="83" s="1"/>
  <c r="L10" i="83"/>
  <c r="T10" i="83" s="1"/>
  <c r="V10" i="83" s="1"/>
  <c r="I5" i="82"/>
  <c r="H5" i="82"/>
  <c r="G5" i="82"/>
  <c r="E5" i="82"/>
  <c r="C5" i="82"/>
  <c r="M14" i="82"/>
  <c r="U14" i="82" s="1"/>
  <c r="L14" i="82"/>
  <c r="M12" i="82"/>
  <c r="U12" i="82" s="1"/>
  <c r="L12" i="82"/>
  <c r="M10" i="82"/>
  <c r="U10" i="82" s="1"/>
  <c r="L10" i="82"/>
  <c r="I5" i="81"/>
  <c r="H5" i="81"/>
  <c r="G5" i="81"/>
  <c r="E5" i="81"/>
  <c r="C5" i="81"/>
  <c r="M13" i="81"/>
  <c r="U13" i="81" s="1"/>
  <c r="L13" i="81"/>
  <c r="M11" i="81"/>
  <c r="U11" i="81" s="1"/>
  <c r="L11" i="81"/>
  <c r="M10" i="81"/>
  <c r="U10" i="81" s="1"/>
  <c r="L10" i="81"/>
  <c r="I5" i="80"/>
  <c r="H5" i="80"/>
  <c r="G5" i="80"/>
  <c r="E5" i="80"/>
  <c r="C5" i="80"/>
  <c r="M14" i="80"/>
  <c r="U14" i="80" s="1"/>
  <c r="L14" i="80"/>
  <c r="M12" i="80"/>
  <c r="U12" i="80" s="1"/>
  <c r="L12" i="80"/>
  <c r="M11" i="80"/>
  <c r="U11" i="80" s="1"/>
  <c r="L11" i="80"/>
  <c r="M10" i="80"/>
  <c r="U10" i="80" s="1"/>
  <c r="L10" i="80"/>
  <c r="I5" i="79"/>
  <c r="H5" i="79"/>
  <c r="G5" i="79"/>
  <c r="E5" i="79"/>
  <c r="C5" i="79"/>
  <c r="M15" i="79"/>
  <c r="U15" i="79" s="1"/>
  <c r="L15" i="79"/>
  <c r="M13" i="79"/>
  <c r="U13" i="79" s="1"/>
  <c r="L13" i="79"/>
  <c r="N13" i="79" s="1"/>
  <c r="M12" i="79"/>
  <c r="U12" i="79" s="1"/>
  <c r="L12" i="79"/>
  <c r="N12" i="79" s="1"/>
  <c r="M11" i="79"/>
  <c r="U11" i="79" s="1"/>
  <c r="L11" i="79"/>
  <c r="M10" i="79"/>
  <c r="U10" i="79" s="1"/>
  <c r="L10" i="79"/>
  <c r="I5" i="78"/>
  <c r="H5" i="78"/>
  <c r="G5" i="78"/>
  <c r="E5" i="78"/>
  <c r="C5" i="78"/>
  <c r="M16" i="78"/>
  <c r="U16" i="78" s="1"/>
  <c r="L16" i="78"/>
  <c r="M14" i="78"/>
  <c r="U14" i="78" s="1"/>
  <c r="L14" i="78"/>
  <c r="M13" i="78"/>
  <c r="U13" i="78" s="1"/>
  <c r="L13" i="78"/>
  <c r="M12" i="78"/>
  <c r="U12" i="78" s="1"/>
  <c r="L12" i="78"/>
  <c r="M11" i="78"/>
  <c r="U11" i="78" s="1"/>
  <c r="L11" i="78"/>
  <c r="M10" i="78"/>
  <c r="U10" i="78" s="1"/>
  <c r="L10" i="78"/>
  <c r="I5" i="77"/>
  <c r="H5" i="77"/>
  <c r="G5" i="77"/>
  <c r="E5" i="77"/>
  <c r="C5" i="77"/>
  <c r="M14" i="77"/>
  <c r="U14" i="77" s="1"/>
  <c r="L14" i="77"/>
  <c r="M12" i="77"/>
  <c r="U12" i="77" s="1"/>
  <c r="L12" i="77"/>
  <c r="M11" i="77"/>
  <c r="U11" i="77" s="1"/>
  <c r="L11" i="77"/>
  <c r="M10" i="77"/>
  <c r="U10" i="77" s="1"/>
  <c r="L10" i="77"/>
  <c r="M15" i="76"/>
  <c r="U15" i="76" s="1"/>
  <c r="M16" i="76"/>
  <c r="U16" i="76" s="1"/>
  <c r="M17" i="76"/>
  <c r="U17" i="76" s="1"/>
  <c r="M18" i="76"/>
  <c r="U18" i="76" s="1"/>
  <c r="L15" i="76"/>
  <c r="N15" i="76" s="1"/>
  <c r="L16" i="76"/>
  <c r="L17" i="76"/>
  <c r="L18" i="76"/>
  <c r="N18" i="76" s="1"/>
  <c r="I5" i="76"/>
  <c r="H5" i="76"/>
  <c r="G5" i="76"/>
  <c r="E5" i="76"/>
  <c r="C5" i="76"/>
  <c r="M21" i="76"/>
  <c r="U21" i="76" s="1"/>
  <c r="L21" i="76"/>
  <c r="M19" i="76"/>
  <c r="U19" i="76" s="1"/>
  <c r="L19" i="76"/>
  <c r="M14" i="76"/>
  <c r="U14" i="76" s="1"/>
  <c r="L14" i="76"/>
  <c r="M13" i="76"/>
  <c r="U13" i="76" s="1"/>
  <c r="L13" i="76"/>
  <c r="M11" i="76"/>
  <c r="U11" i="76" s="1"/>
  <c r="L11" i="76"/>
  <c r="M10" i="76"/>
  <c r="U10" i="76" s="1"/>
  <c r="L10" i="76"/>
  <c r="M14" i="75"/>
  <c r="U14" i="75" s="1"/>
  <c r="M15" i="75"/>
  <c r="U15" i="75" s="1"/>
  <c r="M16" i="75"/>
  <c r="U16" i="75" s="1"/>
  <c r="M17" i="75"/>
  <c r="U17" i="75" s="1"/>
  <c r="M18" i="75"/>
  <c r="U18" i="75" s="1"/>
  <c r="M19" i="75"/>
  <c r="U19" i="75" s="1"/>
  <c r="L14" i="75"/>
  <c r="N14" i="75" s="1"/>
  <c r="L15" i="75"/>
  <c r="L16" i="75"/>
  <c r="L17" i="75"/>
  <c r="L18" i="75"/>
  <c r="L19" i="75"/>
  <c r="I5" i="75"/>
  <c r="H5" i="75"/>
  <c r="G5" i="75"/>
  <c r="E5" i="75"/>
  <c r="C5" i="75"/>
  <c r="M22" i="75"/>
  <c r="U22" i="75" s="1"/>
  <c r="L22" i="75"/>
  <c r="M20" i="75"/>
  <c r="U20" i="75" s="1"/>
  <c r="L20" i="75"/>
  <c r="M13" i="75"/>
  <c r="U13" i="75" s="1"/>
  <c r="L13" i="75"/>
  <c r="M12" i="75"/>
  <c r="U12" i="75" s="1"/>
  <c r="L12" i="75"/>
  <c r="M11" i="75"/>
  <c r="U11" i="75" s="1"/>
  <c r="L11" i="75"/>
  <c r="M10" i="75"/>
  <c r="U10" i="75" s="1"/>
  <c r="L10" i="75"/>
  <c r="M16" i="73"/>
  <c r="U16" i="73" s="1"/>
  <c r="M15" i="73"/>
  <c r="U15" i="73" s="1"/>
  <c r="L16" i="73"/>
  <c r="L15" i="73"/>
  <c r="I5" i="73"/>
  <c r="H5" i="73"/>
  <c r="G5" i="73"/>
  <c r="E5" i="73"/>
  <c r="C5" i="73"/>
  <c r="M18" i="73"/>
  <c r="U18" i="73" s="1"/>
  <c r="L18" i="73"/>
  <c r="M14" i="73"/>
  <c r="U14" i="73" s="1"/>
  <c r="L14" i="73"/>
  <c r="M13" i="73"/>
  <c r="U13" i="73" s="1"/>
  <c r="L13" i="73"/>
  <c r="N13" i="73" s="1"/>
  <c r="M12" i="73"/>
  <c r="U12" i="73" s="1"/>
  <c r="L12" i="73"/>
  <c r="M11" i="73"/>
  <c r="U11" i="73" s="1"/>
  <c r="L11" i="73"/>
  <c r="M10" i="73"/>
  <c r="U10" i="73" s="1"/>
  <c r="L10" i="73"/>
  <c r="V14" i="93" l="1"/>
  <c r="N14" i="93"/>
  <c r="N11" i="81"/>
  <c r="V11" i="83"/>
  <c r="V12" i="83" s="1"/>
  <c r="T11" i="91"/>
  <c r="V11" i="91" s="1"/>
  <c r="N11" i="91"/>
  <c r="T10" i="91"/>
  <c r="V10" i="91" s="1"/>
  <c r="V12" i="91" s="1"/>
  <c r="N10" i="91"/>
  <c r="N12" i="91" s="1"/>
  <c r="V14" i="100"/>
  <c r="N14" i="100"/>
  <c r="N17" i="96"/>
  <c r="N18" i="95"/>
  <c r="N13" i="85"/>
  <c r="N17" i="76"/>
  <c r="N22" i="75"/>
  <c r="N18" i="75"/>
  <c r="N15" i="75"/>
  <c r="N15" i="73"/>
  <c r="N11" i="73"/>
  <c r="N16" i="73"/>
  <c r="T14" i="82"/>
  <c r="V14" i="82" s="1"/>
  <c r="N14" i="82"/>
  <c r="T10" i="82"/>
  <c r="V10" i="82" s="1"/>
  <c r="N10" i="82"/>
  <c r="T12" i="82"/>
  <c r="V12" i="82" s="1"/>
  <c r="N12" i="82"/>
  <c r="T13" i="81"/>
  <c r="V13" i="81" s="1"/>
  <c r="N13" i="81"/>
  <c r="T10" i="81"/>
  <c r="V10" i="81" s="1"/>
  <c r="N10" i="81"/>
  <c r="T12" i="80"/>
  <c r="V12" i="80" s="1"/>
  <c r="N12" i="80"/>
  <c r="T11" i="80"/>
  <c r="V11" i="80" s="1"/>
  <c r="N11" i="80"/>
  <c r="T14" i="80"/>
  <c r="V14" i="80" s="1"/>
  <c r="N14" i="80"/>
  <c r="T10" i="80"/>
  <c r="V10" i="80" s="1"/>
  <c r="N10" i="80"/>
  <c r="T11" i="79"/>
  <c r="V11" i="79" s="1"/>
  <c r="N11" i="79"/>
  <c r="T10" i="79"/>
  <c r="V10" i="79" s="1"/>
  <c r="N10" i="79"/>
  <c r="T15" i="79"/>
  <c r="V15" i="79" s="1"/>
  <c r="N15" i="79"/>
  <c r="N13" i="78"/>
  <c r="T12" i="78"/>
  <c r="V12" i="78" s="1"/>
  <c r="N12" i="78"/>
  <c r="T10" i="78"/>
  <c r="V10" i="78" s="1"/>
  <c r="N10" i="78"/>
  <c r="T14" i="78"/>
  <c r="V14" i="78" s="1"/>
  <c r="N14" i="78"/>
  <c r="N11" i="78"/>
  <c r="T16" i="78"/>
  <c r="V16" i="78" s="1"/>
  <c r="N16" i="78"/>
  <c r="T11" i="77"/>
  <c r="V11" i="77" s="1"/>
  <c r="N11" i="77"/>
  <c r="T12" i="77"/>
  <c r="V12" i="77" s="1"/>
  <c r="N12" i="77"/>
  <c r="T14" i="77"/>
  <c r="V14" i="77" s="1"/>
  <c r="N14" i="77"/>
  <c r="T10" i="77"/>
  <c r="V10" i="77" s="1"/>
  <c r="N10" i="77"/>
  <c r="T11" i="76"/>
  <c r="V11" i="76" s="1"/>
  <c r="N11" i="76"/>
  <c r="T21" i="76"/>
  <c r="V21" i="76" s="1"/>
  <c r="N21" i="76"/>
  <c r="N16" i="76"/>
  <c r="N14" i="76"/>
  <c r="T13" i="76"/>
  <c r="V13" i="76" s="1"/>
  <c r="N13" i="76"/>
  <c r="T10" i="76"/>
  <c r="V10" i="76" s="1"/>
  <c r="N10" i="76"/>
  <c r="N19" i="76"/>
  <c r="T10" i="75"/>
  <c r="V10" i="75" s="1"/>
  <c r="N10" i="75"/>
  <c r="T20" i="75"/>
  <c r="V20" i="75" s="1"/>
  <c r="N20" i="75"/>
  <c r="N17" i="75"/>
  <c r="N19" i="75"/>
  <c r="T12" i="75"/>
  <c r="V12" i="75" s="1"/>
  <c r="N12" i="75"/>
  <c r="N16" i="75"/>
  <c r="T13" i="75"/>
  <c r="V13" i="75" s="1"/>
  <c r="N13" i="75"/>
  <c r="T11" i="75"/>
  <c r="V11" i="75" s="1"/>
  <c r="N11" i="75"/>
  <c r="T18" i="73"/>
  <c r="V18" i="73" s="1"/>
  <c r="N18" i="73"/>
  <c r="T12" i="73"/>
  <c r="V12" i="73" s="1"/>
  <c r="N12" i="73"/>
  <c r="T10" i="73"/>
  <c r="V10" i="73" s="1"/>
  <c r="N10" i="73"/>
  <c r="T14" i="73"/>
  <c r="V14" i="73" s="1"/>
  <c r="N14" i="73"/>
  <c r="T14" i="90"/>
  <c r="V14" i="90" s="1"/>
  <c r="V15" i="90" s="1"/>
  <c r="N14" i="90"/>
  <c r="N15" i="90" s="1"/>
  <c r="T11" i="89"/>
  <c r="V11" i="89" s="1"/>
  <c r="N11" i="89"/>
  <c r="T10" i="89"/>
  <c r="V10" i="89" s="1"/>
  <c r="N10" i="89"/>
  <c r="T13" i="89"/>
  <c r="V13" i="89" s="1"/>
  <c r="N13" i="89"/>
  <c r="T12" i="88"/>
  <c r="V12" i="88" s="1"/>
  <c r="N12" i="88"/>
  <c r="T10" i="88"/>
  <c r="V10" i="88" s="1"/>
  <c r="N10" i="88"/>
  <c r="T12" i="87"/>
  <c r="N12" i="87"/>
  <c r="T10" i="87"/>
  <c r="V10" i="87" s="1"/>
  <c r="V13" i="87" s="1"/>
  <c r="N10" i="87"/>
  <c r="T10" i="86"/>
  <c r="N10" i="86"/>
  <c r="T11" i="86"/>
  <c r="V11" i="86" s="1"/>
  <c r="N11" i="86"/>
  <c r="T13" i="86"/>
  <c r="V13" i="86" s="1"/>
  <c r="N13" i="86"/>
  <c r="T10" i="85"/>
  <c r="V10" i="85" s="1"/>
  <c r="N10" i="85"/>
  <c r="T14" i="85"/>
  <c r="V14" i="85" s="1"/>
  <c r="N14" i="85"/>
  <c r="T11" i="85"/>
  <c r="V11" i="85" s="1"/>
  <c r="N11" i="85"/>
  <c r="T16" i="85"/>
  <c r="V16" i="85" s="1"/>
  <c r="N16" i="85"/>
  <c r="T12" i="85"/>
  <c r="V12" i="85" s="1"/>
  <c r="N12" i="85"/>
  <c r="F53" i="128"/>
  <c r="V10" i="99"/>
  <c r="V15" i="99" s="1"/>
  <c r="V15" i="98"/>
  <c r="N15" i="98"/>
  <c r="N16" i="97"/>
  <c r="V16" i="97"/>
  <c r="V18" i="95"/>
  <c r="F48" i="128"/>
  <c r="V12" i="94"/>
  <c r="V15" i="94" s="1"/>
  <c r="N15" i="94"/>
  <c r="N10" i="84"/>
  <c r="V17" i="96"/>
  <c r="N17" i="92"/>
  <c r="V17" i="92"/>
  <c r="T10" i="90"/>
  <c r="V10" i="90" s="1"/>
  <c r="N10" i="90"/>
  <c r="T14" i="84"/>
  <c r="V14" i="84" s="1"/>
  <c r="N14" i="84"/>
  <c r="N12" i="84"/>
  <c r="T11" i="84"/>
  <c r="V11" i="84" s="1"/>
  <c r="N11" i="84"/>
  <c r="T10" i="84"/>
  <c r="V10" i="84" s="1"/>
  <c r="E15" i="84"/>
  <c r="H6" i="25" s="1"/>
  <c r="H15" i="25" s="1"/>
  <c r="T11" i="73"/>
  <c r="V11" i="73" s="1"/>
  <c r="T15" i="73"/>
  <c r="V15" i="73" s="1"/>
  <c r="T16" i="73"/>
  <c r="V16" i="73" s="1"/>
  <c r="T19" i="75"/>
  <c r="V19" i="75" s="1"/>
  <c r="T18" i="75"/>
  <c r="V18" i="75" s="1"/>
  <c r="T17" i="75"/>
  <c r="V17" i="75" s="1"/>
  <c r="T16" i="75"/>
  <c r="V16" i="75" s="1"/>
  <c r="T15" i="75"/>
  <c r="V15" i="75" s="1"/>
  <c r="T14" i="75"/>
  <c r="V14" i="75" s="1"/>
  <c r="T14" i="76"/>
  <c r="V14" i="76" s="1"/>
  <c r="T18" i="76"/>
  <c r="V18" i="76" s="1"/>
  <c r="T17" i="76"/>
  <c r="V17" i="76" s="1"/>
  <c r="T16" i="76"/>
  <c r="V16" i="76" s="1"/>
  <c r="T15" i="76"/>
  <c r="V15" i="76" s="1"/>
  <c r="T11" i="78"/>
  <c r="V11" i="78" s="1"/>
  <c r="F46" i="128"/>
  <c r="F49" i="128"/>
  <c r="F50" i="128"/>
  <c r="F44" i="128"/>
  <c r="F52" i="128"/>
  <c r="F43" i="128"/>
  <c r="F42" i="128"/>
  <c r="F40" i="128"/>
  <c r="T13" i="85"/>
  <c r="V13" i="85" s="1"/>
  <c r="T12" i="84"/>
  <c r="V12" i="84" s="1"/>
  <c r="N10" i="83"/>
  <c r="N12" i="83" s="1"/>
  <c r="N11" i="83"/>
  <c r="F36" i="128"/>
  <c r="T11" i="81"/>
  <c r="V11" i="81" s="1"/>
  <c r="F33" i="128"/>
  <c r="T13" i="79"/>
  <c r="V13" i="79" s="1"/>
  <c r="T12" i="79"/>
  <c r="V12" i="79" s="1"/>
  <c r="T13" i="78"/>
  <c r="V13" i="78" s="1"/>
  <c r="T19" i="76"/>
  <c r="V19" i="76" s="1"/>
  <c r="T22" i="75"/>
  <c r="V22" i="75" s="1"/>
  <c r="T13" i="73"/>
  <c r="M15" i="72"/>
  <c r="U15" i="72" s="1"/>
  <c r="M14" i="72"/>
  <c r="U14" i="72" s="1"/>
  <c r="L15" i="72"/>
  <c r="L14" i="72"/>
  <c r="M13" i="72"/>
  <c r="U13" i="72" s="1"/>
  <c r="L13" i="72"/>
  <c r="I5" i="72"/>
  <c r="H5" i="72"/>
  <c r="G5" i="72"/>
  <c r="E5" i="72"/>
  <c r="C5" i="72"/>
  <c r="M16" i="72"/>
  <c r="U16" i="72" s="1"/>
  <c r="L16" i="72"/>
  <c r="M12" i="72"/>
  <c r="U12" i="72" s="1"/>
  <c r="L12" i="72"/>
  <c r="M11" i="72"/>
  <c r="U11" i="72" s="1"/>
  <c r="L11" i="72"/>
  <c r="M10" i="72"/>
  <c r="N14" i="89" l="1"/>
  <c r="V13" i="88"/>
  <c r="N14" i="86"/>
  <c r="N17" i="85"/>
  <c r="N15" i="82"/>
  <c r="N15" i="80"/>
  <c r="N17" i="78"/>
  <c r="N11" i="72"/>
  <c r="V15" i="82"/>
  <c r="N14" i="81"/>
  <c r="V14" i="81"/>
  <c r="V15" i="80"/>
  <c r="N16" i="79"/>
  <c r="V16" i="79"/>
  <c r="V17" i="78"/>
  <c r="V15" i="77"/>
  <c r="N15" i="77"/>
  <c r="N22" i="76"/>
  <c r="V22" i="76"/>
  <c r="N23" i="75"/>
  <c r="V23" i="75"/>
  <c r="N19" i="73"/>
  <c r="F27" i="128"/>
  <c r="V13" i="73"/>
  <c r="V19" i="73" s="1"/>
  <c r="T12" i="72"/>
  <c r="V12" i="72" s="1"/>
  <c r="N12" i="72"/>
  <c r="T13" i="72"/>
  <c r="V13" i="72" s="1"/>
  <c r="N13" i="72"/>
  <c r="T16" i="72"/>
  <c r="V16" i="72" s="1"/>
  <c r="N16" i="72"/>
  <c r="T14" i="72"/>
  <c r="V14" i="72" s="1"/>
  <c r="N14" i="72"/>
  <c r="T15" i="72"/>
  <c r="V15" i="72" s="1"/>
  <c r="N15" i="72"/>
  <c r="U10" i="72"/>
  <c r="N10" i="72"/>
  <c r="V14" i="89"/>
  <c r="N13" i="88"/>
  <c r="N13" i="87"/>
  <c r="F41" i="128"/>
  <c r="V17" i="85"/>
  <c r="F39" i="128"/>
  <c r="V15" i="84"/>
  <c r="J6" i="25" s="1"/>
  <c r="J15" i="25" s="1"/>
  <c r="F45" i="128" s="1"/>
  <c r="N15" i="84"/>
  <c r="I6" i="25" s="1"/>
  <c r="I15" i="25" s="1"/>
  <c r="F55" i="128"/>
  <c r="T11" i="72"/>
  <c r="V11" i="72" s="1"/>
  <c r="F35" i="128"/>
  <c r="F32" i="128"/>
  <c r="F31" i="128"/>
  <c r="F30" i="128"/>
  <c r="F29" i="128"/>
  <c r="F28" i="128"/>
  <c r="T10" i="72"/>
  <c r="I5" i="71"/>
  <c r="H5" i="71"/>
  <c r="G5" i="71"/>
  <c r="E5" i="71"/>
  <c r="C5" i="71"/>
  <c r="M11" i="71"/>
  <c r="U11" i="71" s="1"/>
  <c r="L11" i="71"/>
  <c r="M10" i="71"/>
  <c r="U10" i="71" s="1"/>
  <c r="L10" i="71"/>
  <c r="I5" i="70"/>
  <c r="H5" i="70"/>
  <c r="G5" i="70"/>
  <c r="E5" i="70"/>
  <c r="C5" i="70"/>
  <c r="M16" i="70"/>
  <c r="U16" i="70" s="1"/>
  <c r="L16" i="70"/>
  <c r="E16" i="70"/>
  <c r="M14" i="70"/>
  <c r="U14" i="70" s="1"/>
  <c r="L14" i="70"/>
  <c r="E14" i="70"/>
  <c r="M13" i="70"/>
  <c r="U13" i="70" s="1"/>
  <c r="L13" i="70"/>
  <c r="N13" i="70" s="1"/>
  <c r="E13" i="70"/>
  <c r="M12" i="70"/>
  <c r="U12" i="70" s="1"/>
  <c r="L12" i="70"/>
  <c r="E12" i="70"/>
  <c r="U11" i="70"/>
  <c r="L11" i="70"/>
  <c r="E11" i="70"/>
  <c r="M10" i="70"/>
  <c r="U10" i="70" s="1"/>
  <c r="L10" i="70"/>
  <c r="E10" i="70"/>
  <c r="I5" i="69"/>
  <c r="H5" i="69"/>
  <c r="G5" i="69"/>
  <c r="E5" i="69"/>
  <c r="C5" i="69"/>
  <c r="M13" i="69"/>
  <c r="U13" i="69" s="1"/>
  <c r="L13" i="69"/>
  <c r="M11" i="69"/>
  <c r="L11" i="69"/>
  <c r="M10" i="69"/>
  <c r="U10" i="69" s="1"/>
  <c r="L10" i="69"/>
  <c r="I5" i="68"/>
  <c r="H5" i="68"/>
  <c r="G5" i="68"/>
  <c r="E5" i="68"/>
  <c r="C5" i="68"/>
  <c r="M13" i="68"/>
  <c r="U13" i="68" s="1"/>
  <c r="L13" i="68"/>
  <c r="M11" i="68"/>
  <c r="U11" i="68" s="1"/>
  <c r="L11" i="68"/>
  <c r="M10" i="68"/>
  <c r="U10" i="68" s="1"/>
  <c r="L10" i="68"/>
  <c r="N10" i="68" s="1"/>
  <c r="H12" i="3"/>
  <c r="I5" i="67"/>
  <c r="H5" i="67"/>
  <c r="G5" i="67"/>
  <c r="E5" i="67"/>
  <c r="C5" i="67"/>
  <c r="M13" i="67"/>
  <c r="U13" i="67" s="1"/>
  <c r="L13" i="67"/>
  <c r="M12" i="67"/>
  <c r="U12" i="67" s="1"/>
  <c r="L12" i="67"/>
  <c r="N12" i="67" s="1"/>
  <c r="M11" i="67"/>
  <c r="U11" i="67" s="1"/>
  <c r="L11" i="67"/>
  <c r="M10" i="67"/>
  <c r="U10" i="67" s="1"/>
  <c r="L10" i="67"/>
  <c r="I5" i="66"/>
  <c r="H5" i="66"/>
  <c r="G5" i="66"/>
  <c r="E5" i="66"/>
  <c r="C5" i="66"/>
  <c r="M15" i="66"/>
  <c r="U15" i="66" s="1"/>
  <c r="L15" i="66"/>
  <c r="M13" i="66"/>
  <c r="U13" i="66" s="1"/>
  <c r="L13" i="66"/>
  <c r="M12" i="66"/>
  <c r="U12" i="66" s="1"/>
  <c r="L12" i="66"/>
  <c r="N12" i="66" s="1"/>
  <c r="M11" i="66"/>
  <c r="U11" i="66" s="1"/>
  <c r="L11" i="66"/>
  <c r="N11" i="66" s="1"/>
  <c r="M10" i="66"/>
  <c r="U10" i="66" s="1"/>
  <c r="L10" i="66"/>
  <c r="I5" i="65"/>
  <c r="H5" i="65"/>
  <c r="G5" i="65"/>
  <c r="E5" i="65"/>
  <c r="C5" i="65"/>
  <c r="M13" i="65"/>
  <c r="U13" i="65" s="1"/>
  <c r="L13" i="65"/>
  <c r="M11" i="65"/>
  <c r="U11" i="65" s="1"/>
  <c r="L11" i="65"/>
  <c r="M10" i="65"/>
  <c r="U10" i="65" s="1"/>
  <c r="L10" i="65"/>
  <c r="I5" i="64"/>
  <c r="H5" i="64"/>
  <c r="G5" i="64"/>
  <c r="E5" i="64"/>
  <c r="C5" i="64"/>
  <c r="M12" i="64"/>
  <c r="U12" i="64" s="1"/>
  <c r="L12" i="64"/>
  <c r="M10" i="64"/>
  <c r="U10" i="64" s="1"/>
  <c r="L10" i="64"/>
  <c r="I5" i="63"/>
  <c r="H5" i="63"/>
  <c r="G5" i="63"/>
  <c r="E5" i="63"/>
  <c r="C5" i="63"/>
  <c r="M12" i="63"/>
  <c r="U12" i="63" s="1"/>
  <c r="L12" i="63"/>
  <c r="M10" i="63"/>
  <c r="U10" i="63" s="1"/>
  <c r="L10" i="63"/>
  <c r="T11" i="71" l="1"/>
  <c r="V11" i="71" s="1"/>
  <c r="N11" i="71"/>
  <c r="T10" i="71"/>
  <c r="V10" i="71" s="1"/>
  <c r="V12" i="71" s="1"/>
  <c r="N10" i="71"/>
  <c r="N14" i="70"/>
  <c r="T16" i="70"/>
  <c r="V16" i="70" s="1"/>
  <c r="N16" i="70"/>
  <c r="T10" i="70"/>
  <c r="V10" i="70" s="1"/>
  <c r="N10" i="70"/>
  <c r="T12" i="70"/>
  <c r="V12" i="70" s="1"/>
  <c r="N12" i="70"/>
  <c r="T11" i="70"/>
  <c r="V11" i="70" s="1"/>
  <c r="N11" i="70"/>
  <c r="N10" i="69"/>
  <c r="N11" i="67"/>
  <c r="T13" i="67"/>
  <c r="V13" i="67" s="1"/>
  <c r="N13" i="67"/>
  <c r="T10" i="67"/>
  <c r="V10" i="67" s="1"/>
  <c r="N10" i="67"/>
  <c r="V10" i="72"/>
  <c r="V19" i="72" s="1"/>
  <c r="E17" i="70"/>
  <c r="T11" i="69"/>
  <c r="N11" i="69"/>
  <c r="T13" i="69"/>
  <c r="V13" i="69" s="1"/>
  <c r="N13" i="69"/>
  <c r="T10" i="69"/>
  <c r="V10" i="69" s="1"/>
  <c r="T13" i="68"/>
  <c r="V13" i="68" s="1"/>
  <c r="N13" i="68"/>
  <c r="N11" i="68"/>
  <c r="T10" i="66"/>
  <c r="V10" i="66" s="1"/>
  <c r="N10" i="66"/>
  <c r="T15" i="66"/>
  <c r="V15" i="66" s="1"/>
  <c r="N15" i="66"/>
  <c r="T13" i="66"/>
  <c r="V13" i="66" s="1"/>
  <c r="N13" i="66"/>
  <c r="T13" i="65"/>
  <c r="V13" i="65" s="1"/>
  <c r="N13" i="65"/>
  <c r="T11" i="65"/>
  <c r="V11" i="65" s="1"/>
  <c r="N11" i="65"/>
  <c r="T10" i="65"/>
  <c r="V10" i="65" s="1"/>
  <c r="N10" i="65"/>
  <c r="T12" i="64"/>
  <c r="V12" i="64" s="1"/>
  <c r="N12" i="64"/>
  <c r="T10" i="64"/>
  <c r="V10" i="64" s="1"/>
  <c r="N10" i="64"/>
  <c r="T10" i="63"/>
  <c r="V10" i="63" s="1"/>
  <c r="N10" i="63"/>
  <c r="T12" i="63"/>
  <c r="V12" i="63" s="1"/>
  <c r="N12" i="63"/>
  <c r="N19" i="72"/>
  <c r="F38" i="128"/>
  <c r="H9" i="3"/>
  <c r="T11" i="67"/>
  <c r="V11" i="67" s="1"/>
  <c r="T12" i="67"/>
  <c r="V12" i="67" s="1"/>
  <c r="H11" i="3"/>
  <c r="T14" i="70"/>
  <c r="V14" i="70" s="1"/>
  <c r="T13" i="70"/>
  <c r="V13" i="70" s="1"/>
  <c r="U11" i="69"/>
  <c r="T11" i="68"/>
  <c r="V11" i="68" s="1"/>
  <c r="T10" i="68"/>
  <c r="V10" i="68" s="1"/>
  <c r="I12" i="3"/>
  <c r="T11" i="66"/>
  <c r="V11" i="66" s="1"/>
  <c r="T12" i="66"/>
  <c r="F18" i="128"/>
  <c r="F17" i="128"/>
  <c r="V16" i="67" l="1"/>
  <c r="N17" i="70"/>
  <c r="V17" i="70"/>
  <c r="N14" i="69"/>
  <c r="N14" i="68"/>
  <c r="N16" i="67"/>
  <c r="N13" i="63"/>
  <c r="V13" i="63"/>
  <c r="V13" i="64"/>
  <c r="V11" i="69"/>
  <c r="V14" i="69" s="1"/>
  <c r="V14" i="68"/>
  <c r="F20" i="128"/>
  <c r="V12" i="66"/>
  <c r="V16" i="66" s="1"/>
  <c r="N16" i="66"/>
  <c r="N14" i="65"/>
  <c r="V14" i="65"/>
  <c r="N13" i="64"/>
  <c r="F24" i="128"/>
  <c r="J9" i="3"/>
  <c r="I9" i="3"/>
  <c r="F23" i="128"/>
  <c r="I11" i="3"/>
  <c r="L16" i="4"/>
  <c r="M16" i="4"/>
  <c r="M14" i="4"/>
  <c r="M13" i="4"/>
  <c r="M12" i="4"/>
  <c r="M11" i="4"/>
  <c r="M10" i="4"/>
  <c r="N10" i="4" s="1"/>
  <c r="L14" i="4"/>
  <c r="L13" i="4"/>
  <c r="L12" i="4"/>
  <c r="L11" i="4"/>
  <c r="N13" i="4" l="1"/>
  <c r="N11" i="4"/>
  <c r="N12" i="4"/>
  <c r="N14" i="4"/>
  <c r="N16" i="4"/>
  <c r="J12" i="3"/>
  <c r="F22" i="128" s="1"/>
  <c r="J11" i="3"/>
  <c r="F21" i="128" s="1"/>
  <c r="F37" i="128"/>
  <c r="F19" i="128"/>
  <c r="N17" i="4" l="1"/>
  <c r="H6" i="3"/>
  <c r="H17" i="3" s="1"/>
  <c r="U11" i="4"/>
  <c r="U12" i="4"/>
  <c r="U13" i="4"/>
  <c r="U14" i="4"/>
  <c r="U16" i="4"/>
  <c r="U10" i="4"/>
  <c r="V10" i="4" s="1"/>
  <c r="T11" i="4"/>
  <c r="T12" i="4"/>
  <c r="T13" i="4"/>
  <c r="T14" i="4"/>
  <c r="V12" i="4" l="1"/>
  <c r="V11" i="4"/>
  <c r="V13" i="4"/>
  <c r="V14" i="4"/>
  <c r="G5" i="4"/>
  <c r="I5" i="4" l="1"/>
  <c r="H5" i="4"/>
  <c r="E5" i="4" l="1"/>
  <c r="C5" i="4"/>
  <c r="I6" i="3" l="1"/>
  <c r="I17" i="3" s="1"/>
  <c r="T16" i="4"/>
  <c r="V16" i="4" l="1"/>
  <c r="V17" i="4" s="1"/>
  <c r="J6" i="3" s="1"/>
  <c r="J17" i="3" s="1"/>
  <c r="F25" i="128" s="1"/>
  <c r="F16" i="12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<sst xmlns="http://schemas.openxmlformats.org/spreadsheetml/2006/main" count="4118" uniqueCount="1135">
  <si>
    <t>La matriz de riesgos diseñada se ha estructurado de la siguiente forma:</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</si>
  <si>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</si>
  <si>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</si>
  <si>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</si>
  <si>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</si>
  <si>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</si>
  <si>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</si>
  <si>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</si>
  <si>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</si>
  <si>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</si>
  <si>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</si>
  <si>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</si>
  <si>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</si>
  <si>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</si>
  <si>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</si>
  <si>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</si>
  <si>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</si>
  <si>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</si>
  <si>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</si>
  <si>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</si>
  <si>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</si>
  <si>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</si>
  <si>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</si>
  <si>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</si>
  <si>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</si>
  <si>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</si>
  <si>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</si>
  <si>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</si>
  <si>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</si>
  <si>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</si>
  <si>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</si>
  <si>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</si>
  <si>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</si>
  <si>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</si>
  <si>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</si>
  <si>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</si>
  <si>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</si>
  <si>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</si>
  <si>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</si>
  <si>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</si>
  <si>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</si>
  <si>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</si>
  <si>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</si>
  <si>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</si>
  <si>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</si>
  <si>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</si>
  <si>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</si>
  <si>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</si>
  <si>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</si>
  <si>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</si>
  <si>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</si>
  <si>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</si>
  <si>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</si>
  <si>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</si>
  <si>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</si>
  <si>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</si>
  <si>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</si>
  <si>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Riesgo 1. "Limitación de la concurrencia"</t>
  </si>
  <si>
    <t>Riesgo 2. "Trato discriminatorio en la selección de los solicitantes"</t>
  </si>
  <si>
    <t>Riesgo 3. "Conflictos de interés"</t>
  </si>
  <si>
    <t>Riesgo 4. "Incumplimiento del régimen de Ayudas de Estado"</t>
  </si>
  <si>
    <t>Riesgo 5. "Desviación del objeto de subvención"</t>
  </si>
  <si>
    <t>Riesgo 6. "Doble financiación"</t>
  </si>
  <si>
    <t>Riesgo 7. "Falsedad documental"</t>
  </si>
  <si>
    <t>Riesgo 8. "Incumplimiento de las obligaciones establecidas por la normativa nacional y comunitaria en materia de información y publicidad"</t>
  </si>
  <si>
    <t>Riesgo 9. "Pérdida de pista de auditoría"</t>
  </si>
  <si>
    <t>MATERIALIZACIÓN RIESGO EN SUBVENCIONES</t>
  </si>
  <si>
    <t>Contratación</t>
  </si>
  <si>
    <t>Riesgo 1."Limitación de la concurrencia"</t>
  </si>
  <si>
    <t>Riesgo 2. "Prácticas colusorias en las ofertas"</t>
  </si>
  <si>
    <t>Riesgo 3. "Conflicto de interés"</t>
  </si>
  <si>
    <t>Riesgo 4. "Manipulación en la valoración técnica y/o económica de las ofertas presentadas"</t>
  </si>
  <si>
    <t>Riesgo 5. "Fraccionamiento fraudulento del contrato"</t>
  </si>
  <si>
    <t>Riesgo 6. "Incumplimiento en la formalización del contrato"</t>
  </si>
  <si>
    <t>Riesgo 7. "Incumplimientos o deficiencias en la ejecución del contrato"</t>
  </si>
  <si>
    <t>Riesgo 8. "Falsedad documental "</t>
  </si>
  <si>
    <t>Riesgo 9. "Doble financiación"</t>
  </si>
  <si>
    <t>Riesgo 10. "Incumplimiento de las obligaciones de información, comunicación y publicidad "</t>
  </si>
  <si>
    <t>Riesgo 11. "Pérdida de pista de auditoría"</t>
  </si>
  <si>
    <t>MATERIALIZACIÓN RIESGO EN CONTRATACIÓN</t>
  </si>
  <si>
    <t>Convenios</t>
  </si>
  <si>
    <t>Riesgo 1."El objeto del convenio no corresponde a esta figura jurídica"</t>
  </si>
  <si>
    <t>Riesgo 2. "Incumplimiento del procedimiento o de los requisitos legales del convenio"</t>
  </si>
  <si>
    <t>Riesgo 4. "Limitación de la concurrencia en la selección de entidades colaboradoras de derecho privado"</t>
  </si>
  <si>
    <t>Riesgo 5. "Limitación de la concurrencia en el caso de ejecución del convenio por terceros"</t>
  </si>
  <si>
    <t>Riesgo 6. "Incumplimiento de las obligaciones de información, comunicación y publicidad"</t>
  </si>
  <si>
    <t>Riesgo 7. "Pérdida de pista de auditoría"</t>
  </si>
  <si>
    <t>MATERIALIZACIÓN RIESGO EN CONVENIOS</t>
  </si>
  <si>
    <t>Medios Propios</t>
  </si>
  <si>
    <t>Riesgo 1."Falta de justificación del encargo a medios propios"</t>
  </si>
  <si>
    <t>Riesgo 2. "Incumplimiento por el medio propio de los requisitos para serlo"</t>
  </si>
  <si>
    <t>Riesgo 3. "Falta de justificación en la selección del medio propio"</t>
  </si>
  <si>
    <t>Riesgo 4. "Aplicación incorrecta de las tarifas y costes "</t>
  </si>
  <si>
    <t>Riesgo 5. "Incumplimiento de los límites de subcontratación y limitación de concurrencia"</t>
  </si>
  <si>
    <t>Riesgo 6. "Incumpliento total o parcial de las prestaciones objeto del encargo"</t>
  </si>
  <si>
    <t>Riesgo 7. "Incumplimiento de las obligaciones de información, comunicación y publicidad "</t>
  </si>
  <si>
    <t>Riesgo 8. "Pérdida de pista de auditoría "</t>
  </si>
  <si>
    <t>Riesgo 9. "Sobreestimación de la calidad o de las actividades del personal"</t>
  </si>
  <si>
    <t>MATERIALIZACIÓN RIESGO EN MEDIOS PROPIOS</t>
  </si>
  <si>
    <t>Riesgo 1."Conflictos de interés "</t>
  </si>
  <si>
    <t>Riesgo 2. "Doble financiación"</t>
  </si>
  <si>
    <t>Riesgo 3. "Incumplimiento del régimen de Ayudas de Estado"</t>
  </si>
  <si>
    <t>Riesgo 4. "Elusión procedimiento contratación "</t>
  </si>
  <si>
    <t>Riesgo 5. "Desviación del objeto de la aportación dineraria"</t>
  </si>
  <si>
    <t>Riesgo 6. "Incumplimiento del procedimiento de resolución del acto administrativo para llevar a cabo la aportación dineraria"</t>
  </si>
  <si>
    <t>Riesgo 2. "Incumplimiento del procedimiento de subasta para asignar la concesión"</t>
  </si>
  <si>
    <t>Riesgo 3. "Incumplimiento de las obligaciones de información, comunicación y publicidad "</t>
  </si>
  <si>
    <t>Normativa, Planes estratégicos</t>
  </si>
  <si>
    <t>Riesgo 2. "Incumplimiento del procedimientoestablecido"</t>
  </si>
  <si>
    <t>MATERIALIZACIÓN RIESGO EN NORMATIVA</t>
  </si>
  <si>
    <t xml:space="preserve">Principales conclusiones </t>
  </si>
  <si>
    <r>
      <t xml:space="preserve">1: EVALUACIÓN DE LA EXPOSICIÓN A RIESGOS DE FRAUDE ESPECÍFICOS - </t>
    </r>
    <r>
      <rPr>
        <b/>
        <u/>
        <sz val="12"/>
        <color theme="1"/>
        <rFont val="Calibri"/>
        <family val="2"/>
        <scheme val="minor"/>
      </rPr>
      <t>SUBVENCIONES</t>
    </r>
  </si>
  <si>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</si>
  <si>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</si>
  <si>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</si>
  <si>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</si>
  <si>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</si>
  <si>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</si>
  <si>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</si>
  <si>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</si>
  <si>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</si>
  <si>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</si>
  <si>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</si>
  <si>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</si>
  <si>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S.R1</t>
  </si>
  <si>
    <t>Limitación de la concurrencia</t>
  </si>
  <si>
    <t>No se garantiza que el procedimiento de concesión se desarrolle de forma transparente y pública, lo que puede dar lugar a favoritismos o a actos de corrupción.</t>
  </si>
  <si>
    <t>S.R2</t>
  </si>
  <si>
    <t>Trato discriminatorio en la selección de solicitantes</t>
  </si>
  <si>
    <t>No se garantiza un procedimiento objetivo de selección de participantes y se limita el acceso en términos de igualdad para todos los potenciales beneficiarios</t>
  </si>
  <si>
    <t>S.R3</t>
  </si>
  <si>
    <t>Conflictos de interés</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</si>
  <si>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</si>
  <si>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t>S.R4</t>
  </si>
  <si>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</si>
  <si>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</si>
  <si>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t>S.R5</t>
  </si>
  <si>
    <t>Desviación del objeto de subvención</t>
  </si>
  <si>
    <t xml:space="preserve">Los fondos recibidos se aplican a fines distintos para los que la subvención o ayuda fue concedida </t>
  </si>
  <si>
    <t>S.R6</t>
  </si>
  <si>
    <t>Doble financiación</t>
  </si>
  <si>
    <t>Incumplimiento de la prohibición de doble financiación.</t>
  </si>
  <si>
    <t>S.R7</t>
  </si>
  <si>
    <t>Falsedad documental</t>
  </si>
  <si>
    <t>Obtención de la subvención o ayuda falseando las condiciones requeridas en las bases reguladoras o convocatoria para su concesión u ocultando las que la hubiesen impedido</t>
  </si>
  <si>
    <t>S.R8</t>
  </si>
  <si>
    <t>Incumplimiento de las obligaciones en materia de información, comunicación y publicidad</t>
  </si>
  <si>
    <t>No se cumple lo estipulado en la normativa nacional o europea respecto a las obligaciones de información y publicidad.</t>
  </si>
  <si>
    <t>S.R9</t>
  </si>
  <si>
    <t>Pérdida pista de auditoría</t>
  </si>
  <si>
    <t>No se garantiza la conservación de toda la documentación y registros contables para disponer de una pista de auditoría adecuada</t>
  </si>
  <si>
    <t>S.RX</t>
  </si>
  <si>
    <t>Incluir la denominación de riesgos adicionales...</t>
  </si>
  <si>
    <t>Incluir la descripción de riesgos adicionales...</t>
  </si>
  <si>
    <t>RIESGO MÁXIMO EN MÉTODO GESTIÓN 
(SUBVENCIONES)</t>
  </si>
  <si>
    <t>Si</t>
  </si>
  <si>
    <t>No</t>
  </si>
  <si>
    <t>Sí</t>
  </si>
  <si>
    <t>Alto</t>
  </si>
  <si>
    <t xml:space="preserve">¿A quién afecta este riesgo? 
</t>
  </si>
  <si>
    <t>¿Es el riesgo interno, externo o resultado de una colusión?</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</si>
  <si>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</si>
  <si>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</si>
  <si>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</si>
  <si>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</si>
  <si>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</si>
  <si>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</si>
  <si>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</si>
  <si>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</si>
  <si>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</si>
  <si>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</si>
  <si>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</si>
  <si>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</si>
  <si>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</si>
  <si>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</si>
  <si>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</si>
  <si>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</si>
  <si>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</si>
  <si>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</si>
  <si>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</si>
  <si>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</si>
  <si>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S.I. 1.1</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</si>
  <si>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</si>
  <si>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t>S.C. 1.1</t>
  </si>
  <si>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</si>
  <si>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S.I. 1.2</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</si>
  <si>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</si>
  <si>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S.C. 1.2</t>
  </si>
  <si>
    <t>● Verificar que  los requisitos exigidos para obtener la condición de beneficiarios se han incluido de forma clara en las bases reguladoras y convocatorias.</t>
  </si>
  <si>
    <t>S.I. 1.3</t>
  </si>
  <si>
    <t>S.C. 1.3</t>
  </si>
  <si>
    <t>● Lista de comprobación de los plazos establecidos para garantizar la regularidad de la tramitación.
● Verificar la presentación de la solicitud dentro del plazo establecido en las bases reguladoras y convocatoria.</t>
  </si>
  <si>
    <t>S.I. 1.4</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</si>
  <si>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</si>
  <si>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t>S.C. 1.4</t>
  </si>
  <si>
    <t>●  Verificar la inclusión en las bases reguladores o en las convocatorias de los baremos utilizados  para la selección de beneficiarios.
●  Verificar que los beneficiarios seleccionados cumplen con los baremos exigidos en la convocatoria.</t>
  </si>
  <si>
    <t>S.I. 1.5</t>
  </si>
  <si>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</si>
  <si>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S.C. 1.5</t>
  </si>
  <si>
    <t>●  Verificar que el procedimiento de adjudicación desarrollado por el beneficiario garantiza los principios de concurrencia competitiva y  no vinculación entre beneficiarios y adjudicatario.</t>
  </si>
  <si>
    <t>S.I. 1.X</t>
  </si>
  <si>
    <t>Incluir la descripción de indicadores de riesgo adicionales…</t>
  </si>
  <si>
    <t>S.C. 1.X</t>
  </si>
  <si>
    <t>Incluir la descripción de controles adicionales...</t>
  </si>
  <si>
    <t xml:space="preserve"> RIESGO BRUTO MÁXIMO</t>
  </si>
  <si>
    <t>S.I. 2.1</t>
  </si>
  <si>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</si>
  <si>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S.C. 2.1</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</si>
  <si>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</si>
  <si>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t>S.I. 2.X</t>
  </si>
  <si>
    <t>S.C. 2.X</t>
  </si>
  <si>
    <t>COEFICIENTE TOTAL RIESGO OBJETIVO</t>
  </si>
  <si>
    <t>S.I. 3.1</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</si>
  <si>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</si>
  <si>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t>S.C. 3.1</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</si>
  <si>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</si>
  <si>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t>S.I. 3.X</t>
  </si>
  <si>
    <t>S.C. 3.X</t>
  </si>
  <si>
    <t>S.I. 4.1</t>
  </si>
  <si>
    <t>S.C. 4.1</t>
  </si>
  <si>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</si>
  <si>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t>S.I. 4.2</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</si>
  <si>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</si>
  <si>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t>S.C. 4.2</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</si>
  <si>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</si>
  <si>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S.I. 4.X</t>
  </si>
  <si>
    <t>S.C. 4.X</t>
  </si>
  <si>
    <t>S.I. 5.1</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</si>
  <si>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</si>
  <si>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t>S.C. 5.1</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</si>
  <si>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</si>
  <si>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t>S.I. 5.2</t>
  </si>
  <si>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</si>
  <si>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S.C. 5.2</t>
  </si>
  <si>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</si>
  <si>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S.I. 5.3</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</si>
  <si>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</si>
  <si>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S.C. 5.3</t>
  </si>
  <si>
    <t>● Verificar que las bases reguladoras o la convocatoria recogen expresamente la obligación de los beneficiarios del cumplimieto del principio de "no causar un daño significativo".</t>
  </si>
  <si>
    <t>S.I. 5.4</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</si>
  <si>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</si>
  <si>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S.C. 5.4</t>
  </si>
  <si>
    <t>● Verificar que las bases reguladoras o la convocatoria incluyen una referencia al cumplimiento del etiquetado verde y digital que se ha asignado en el PRTR.</t>
  </si>
  <si>
    <t>S.I. 5.X</t>
  </si>
  <si>
    <t>S.C. 5.5</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</si>
  <si>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</si>
  <si>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S.C. 6.1</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</si>
  <si>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</si>
  <si>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</si>
  <si>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S.C. 6.2</t>
  </si>
  <si>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</si>
  <si>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</si>
  <si>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t>S.C. 6.3</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</si>
  <si>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</si>
  <si>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</si>
  <si>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t>S.C. 6.4</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</si>
  <si>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</si>
  <si>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S.I. 6.X</t>
  </si>
  <si>
    <t>S.C. 6.X</t>
  </si>
  <si>
    <t>S.I. 7.1</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</si>
  <si>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</si>
  <si>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S.C. 7.1</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</si>
  <si>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</si>
  <si>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S.I. 7.2</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</si>
  <si>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</si>
  <si>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S.C. 7.2</t>
  </si>
  <si>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</si>
  <si>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S.I. 7.X</t>
  </si>
  <si>
    <t>S.C. 7.X</t>
  </si>
  <si>
    <t>S.I. 8.1</t>
  </si>
  <si>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</si>
  <si>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S.C. 8.1</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</si>
  <si>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</si>
  <si>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S.I. 8.2</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</si>
  <si>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</si>
  <si>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t>S.C. 8.2</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</si>
  <si>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</si>
  <si>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t>S.I. 8.X</t>
  </si>
  <si>
    <t>S.C. 8.X</t>
  </si>
  <si>
    <t>S.I. 9.1</t>
  </si>
  <si>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</si>
  <si>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t>S.C. 9.1</t>
  </si>
  <si>
    <t xml:space="preserve">● Verificar que las bases reguladoras o convocatorias delimitan los gastos subvencionables o se ha emitido un manual de justificación en el que se detallan estos aspectos. </t>
  </si>
  <si>
    <t>S.I. 9.2</t>
  </si>
  <si>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</si>
  <si>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t>S.C. 9.2</t>
  </si>
  <si>
    <t>● Verificar que las bases reguladoras o convocatorias delimitan los procedimientos a seguir para la correcta documentación de los gastos o que se ha emitido un manual de justificación en el que se detallan estos aspectos.</t>
  </si>
  <si>
    <t>S.I. 9.3</t>
  </si>
  <si>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</si>
  <si>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t>S.C. 9.3</t>
  </si>
  <si>
    <t>● Lista de comprobación de la documentación requerida para garantizar la pista de auditoría.</t>
  </si>
  <si>
    <t>S.I. 9.4</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</si>
  <si>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</si>
  <si>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S.C. 9.4</t>
  </si>
  <si>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</si>
  <si>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t>S.I. 9.5</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</si>
  <si>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</si>
  <si>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S.C. 9.5</t>
  </si>
  <si>
    <t>● Verificar que las bases reguladoras o convocatorias recogen el compromiso a la sujeción a los controles de los organismos europeos (Comisión Europea, Oficina Europea de Lucha contra el Fraude, Tribunal de Cuentas Europeo y Fiscalía Europea)</t>
  </si>
  <si>
    <t>S.I. 9.X</t>
  </si>
  <si>
    <t>S.C. 9.X</t>
  </si>
  <si>
    <t>S.I. X.1</t>
  </si>
  <si>
    <t>S.C. X.1</t>
  </si>
  <si>
    <t>S.I. X.X</t>
  </si>
  <si>
    <t>S.C. X.X</t>
  </si>
  <si>
    <r>
      <t xml:space="preserve">2: EVALUACIÓN DE LA EXPOSICIÓN A RIESGOS DE FRAUDE ESPECÍFICOS - </t>
    </r>
    <r>
      <rPr>
        <b/>
        <u/>
        <sz val="12"/>
        <color theme="1"/>
        <rFont val="Calibri"/>
        <family val="2"/>
        <scheme val="minor"/>
      </rPr>
      <t>CONTRATACIÓN</t>
    </r>
  </si>
  <si>
    <t>C.R1</t>
  </si>
  <si>
    <t xml:space="preserve">Limitación de la concurrencia </t>
  </si>
  <si>
    <t>Manipulación del procedimiento de preparación y/o adjudicación, limitándose el acceso a la contratación pública en condiciones de igualdad y no discriminación a todos los licitadores.</t>
  </si>
  <si>
    <t>C.R2</t>
  </si>
  <si>
    <t>Prácticas colusorias en las ofertas</t>
  </si>
  <si>
    <t>Distintas empresas acuerdan en secreto manipular el proceso de licitación para limitar o eliminar la competencia entre ellas, por lo general con la finalidad de incrementar artificialmente los precios o reducir la calidad de los bienes o servicios.</t>
  </si>
  <si>
    <t>C.R3</t>
  </si>
  <si>
    <t>Conflicto de interés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</si>
  <si>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</si>
  <si>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C.R4</t>
  </si>
  <si>
    <t xml:space="preserve">Manipulación en la valoración técnica o económica de las ofertas presentadas </t>
  </si>
  <si>
    <t>Manipulación del procedimiento de contratación en favor de un licitante o en detrimento de otro o varios.</t>
  </si>
  <si>
    <t>C.R5</t>
  </si>
  <si>
    <t>Fraccionamiento fraudulento del contrato</t>
  </si>
  <si>
    <t>Fraccionamiento del contrato en dos o más procedimientos con idéntico adjudicatario evitando la utilización de un procedimiento que, en base a la cuantía total, hubiese requerido mayores garantías de concurrencia y de publicidad.</t>
  </si>
  <si>
    <t>C.R6</t>
  </si>
  <si>
    <t>Incumplimientos en la formalización del contrato</t>
  </si>
  <si>
    <t>Irregularidades en la formalización del contrato de manera que no se ajusta con exactitud a las condiciones de la licitación o se alteran los términos de la adjudicación.</t>
  </si>
  <si>
    <t>C.R7</t>
  </si>
  <si>
    <t>Incumplimientos o deficiencias en la ejecución del contrato</t>
  </si>
  <si>
    <t>El contratista incumple las especificaciones del contrato durante su ejecución</t>
  </si>
  <si>
    <t>C.R8</t>
  </si>
  <si>
    <t xml:space="preserve">Falsedad documental </t>
  </si>
  <si>
    <t>El licitador incurre en falsedad para poder acceder al procedimiento de licitación y/o se aprecia falsedad en la documentación presentada para obtener el pago del precio.</t>
  </si>
  <si>
    <t>C.R9</t>
  </si>
  <si>
    <t>C.R10</t>
  </si>
  <si>
    <t xml:space="preserve">Incumplimiento de las obligaciones de información, comunicación y publicidad </t>
  </si>
  <si>
    <t>C.R11</t>
  </si>
  <si>
    <t>Pérdida de pista de auditoría</t>
  </si>
  <si>
    <t>C.RX</t>
  </si>
  <si>
    <t>PLAN DE ACCIÓN</t>
  </si>
  <si>
    <t>Efecto combinado de los controles sobre el IMPACTO del riesgo BRUTO, teniendo en cuenta los niveles de confianza</t>
  </si>
  <si>
    <t>Efecto combinado de los controles sobre la PROBABILIDAD del riesgo BRUTO, teniendo en cuenta los niveles de confianza</t>
  </si>
  <si>
    <t>C.I. 1.1</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</si>
  <si>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</si>
  <si>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t>C.C. 1.1</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</si>
  <si>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</si>
  <si>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C.I. 1.2</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</si>
  <si>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</si>
  <si>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t>C.C. 1.2</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</si>
  <si>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</si>
  <si>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1.3</t>
  </si>
  <si>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</si>
  <si>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C.C. 1.3</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</si>
  <si>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</si>
  <si>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1.4</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</si>
  <si>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</si>
  <si>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C.C. 1.4</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</si>
  <si>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</si>
  <si>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C.I. 1.5</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</si>
  <si>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</si>
  <si>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C.C. 1.5</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</si>
  <si>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</si>
  <si>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C.I. 1.6</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</si>
  <si>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</si>
  <si>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t>C.C. 1.6</t>
  </si>
  <si>
    <t>● Registro de las quejas o reclamaciones recibidas por otros licitadores y análisis e informe de las mismas, con recomendaciones de las medidas a adoptar para corregir las deficiencias detectadas.</t>
  </si>
  <si>
    <t>C.I. 1.7</t>
  </si>
  <si>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</si>
  <si>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t>C.C. 1.7</t>
  </si>
  <si>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</si>
  <si>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C.I. 1.X</t>
  </si>
  <si>
    <t>C.C. 1.X</t>
  </si>
  <si>
    <t>C.I. 2.1</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</si>
  <si>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</si>
  <si>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t>C.C. 2.1</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</si>
  <si>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</si>
  <si>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C.I. 2.2</t>
  </si>
  <si>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</si>
  <si>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C.C. 2.2</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</si>
  <si>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</si>
  <si>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C.I. 2.3</t>
  </si>
  <si>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</si>
  <si>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t>C.C. 2.3</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</si>
  <si>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</si>
  <si>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C.I. 2.4</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</si>
  <si>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</si>
  <si>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C.C. 2.4</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</si>
  <si>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</si>
  <si>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C.I. 2.5</t>
  </si>
  <si>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</si>
  <si>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t>C.C. 2.5</t>
  </si>
  <si>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</si>
  <si>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t>C.I. 2.6</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</si>
  <si>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</si>
  <si>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t>C.C. 2.6</t>
  </si>
  <si>
    <t>● Establecer mecanismos de análisis de las propuestas enviadas por los licitadores para verificar que no ha habido acuerdos entre ellos o se han presentado ofertas ficticias.</t>
  </si>
  <si>
    <t>C.I. 2.7</t>
  </si>
  <si>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</si>
  <si>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C.C. 2.7</t>
  </si>
  <si>
    <t>● Realizar controles para confirmar que las ofertas presentadas son reales, y no se trata de las llamadas ofertas complementarias o de resguardo o se ha producido algún tipo de coacción para hacer que otros licitadores retiren sus ofertas.</t>
  </si>
  <si>
    <t>C.I. 2.X</t>
  </si>
  <si>
    <t>C.C. 2.X</t>
  </si>
  <si>
    <t>C.I. 3.1</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</si>
  <si>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</si>
  <si>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t>C.C. 3.1</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</si>
  <si>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</si>
  <si>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C.I. 3.2</t>
  </si>
  <si>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</si>
  <si>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t>C.C. 3.2</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</si>
  <si>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</si>
  <si>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3.3</t>
  </si>
  <si>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</si>
  <si>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t>C.C. 3.3</t>
  </si>
  <si>
    <t>C.I. 3.4</t>
  </si>
  <si>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</si>
  <si>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t>C.C. 3.4</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</si>
  <si>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</si>
  <si>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3.5</t>
  </si>
  <si>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</si>
  <si>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t>C.C. 3.5</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</si>
  <si>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</si>
  <si>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3.6</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</si>
  <si>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</si>
  <si>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t>C.C. 3.6</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</si>
  <si>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</si>
  <si>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3.7</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</si>
  <si>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</si>
  <si>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t>C.C. 3.7</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</si>
  <si>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</si>
  <si>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3.8</t>
  </si>
  <si>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</si>
  <si>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t>C.C. 3.8</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</si>
  <si>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</si>
  <si>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3.9</t>
  </si>
  <si>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</si>
  <si>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C.C. 3.9</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</si>
  <si>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</si>
  <si>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3.10</t>
  </si>
  <si>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</si>
  <si>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t>C.C. 3.10</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</si>
  <si>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</si>
  <si>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3.11</t>
  </si>
  <si>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</si>
  <si>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t>C.C. 3.11</t>
  </si>
  <si>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</si>
  <si>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3.X</t>
  </si>
  <si>
    <t>C.C. 3.X</t>
  </si>
  <si>
    <t>C.I. 4.1</t>
  </si>
  <si>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</si>
  <si>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t>C.C. 4.1</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</si>
  <si>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</si>
  <si>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4.2</t>
  </si>
  <si>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</si>
  <si>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t>C.C. 4.2</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</si>
  <si>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</si>
  <si>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4.3</t>
  </si>
  <si>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</si>
  <si>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C.C. 4.3</t>
  </si>
  <si>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</si>
  <si>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C.I. 4.4</t>
  </si>
  <si>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</si>
  <si>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C.C. 4.4</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</si>
  <si>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</si>
  <si>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C.I. 4.5</t>
  </si>
  <si>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</si>
  <si>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t>C.C. 4.5</t>
  </si>
  <si>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</si>
  <si>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4.6</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</si>
  <si>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</si>
  <si>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C.C. 4.6</t>
  </si>
  <si>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</si>
  <si>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C.I. 4.7</t>
  </si>
  <si>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</si>
  <si>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t>C.C. 4.7</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</si>
  <si>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</si>
  <si>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C.I. 4.8</t>
  </si>
  <si>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</si>
  <si>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C.C. 4.8</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</si>
  <si>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</si>
  <si>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C.I. 4.9</t>
  </si>
  <si>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</si>
  <si>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C.C. 4.9</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</si>
  <si>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</si>
  <si>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C.I. 4.10</t>
  </si>
  <si>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</si>
  <si>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C.C. 4.10</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</si>
  <si>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</si>
  <si>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t>C.I. 4.X</t>
  </si>
  <si>
    <t>C.C. 4.X</t>
  </si>
  <si>
    <t>C.I. 5.1</t>
  </si>
  <si>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</si>
  <si>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C.C. 5.1</t>
  </si>
  <si>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</si>
  <si>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t>C.I. 5.2</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</si>
  <si>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</si>
  <si>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t>C.C. 5.2</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</si>
  <si>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</si>
  <si>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5.3</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</si>
  <si>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</si>
  <si>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t>C.C. 5.3</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</si>
  <si>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</si>
  <si>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5.X</t>
  </si>
  <si>
    <t>C.C. 5.X</t>
  </si>
  <si>
    <t>C.I. 6.1</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</si>
  <si>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</si>
  <si>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t>C.C. 6.1</t>
  </si>
  <si>
    <t>● Revisión del contrato con carácter previo a la firma del mismo que permita verificar que no se ha producido una alteración en los términos de la adjudicación, dejando constancia de este control por escrito.</t>
  </si>
  <si>
    <t>C.I. 6.2</t>
  </si>
  <si>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</si>
  <si>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t>C.C. 6.2</t>
  </si>
  <si>
    <t>● Revisión del contrato con carácter previo a la firma del mismo que permita verificar la coincidencia entre el adjudicatario y el firmante del contrato, dejando constancia de este control por escrito.</t>
  </si>
  <si>
    <t>C.I. 6.3</t>
  </si>
  <si>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</si>
  <si>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C.C. 6.3</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</si>
  <si>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</si>
  <si>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t>C.I. 6.4</t>
  </si>
  <si>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</si>
  <si>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C.C. 6.4</t>
  </si>
  <si>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</si>
  <si>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t>C.I. 6.5</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</si>
  <si>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</si>
  <si>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C.C. 6.5</t>
  </si>
  <si>
    <t xml:space="preserve">● Verificación de que todos los anuncios de formalización han sido adecuadamente publicados de acuerdo con las normas que les sean de aplicación, dejando constancia de este control por escrito.  </t>
  </si>
  <si>
    <t>C.I. 6.X</t>
  </si>
  <si>
    <t>C.C. 6.X</t>
  </si>
  <si>
    <t>C.I. 7.1</t>
  </si>
  <si>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</si>
  <si>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t>C.C. 7.1</t>
  </si>
  <si>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</si>
  <si>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C.I. 7.2</t>
  </si>
  <si>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</si>
  <si>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t>C.C. 7.2</t>
  </si>
  <si>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</si>
  <si>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t>C.I. 7.3</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</si>
  <si>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</si>
  <si>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C.C. 7.3</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</si>
  <si>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</si>
  <si>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C.I. 7.4</t>
  </si>
  <si>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</si>
  <si>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C.C. 7.4</t>
  </si>
  <si>
    <t>● Verificar que el precio a abonar corresponde al precio pactado y se basa en la documentación justificativa del gasto asi como en la documentación donde consta la conformidad con la prestación realizada.</t>
  </si>
  <si>
    <t>C.I.7.X</t>
  </si>
  <si>
    <t>C.C. 7.X</t>
  </si>
  <si>
    <t>C.I. 8.1</t>
  </si>
  <si>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</si>
  <si>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t>C.C. 8.1</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</si>
  <si>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</si>
  <si>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C.I. 8.2</t>
  </si>
  <si>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</si>
  <si>
    <t>C.C. 8.2</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</si>
  <si>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</si>
  <si>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C.I. 8.3</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</si>
  <si>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</si>
  <si>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C.C. 8.3</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</si>
  <si>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</si>
  <si>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t>C.I. 8.X</t>
  </si>
  <si>
    <t>C.C. 8.X</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</si>
  <si>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</si>
  <si>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</si>
  <si>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</si>
  <si>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C.C. 9.X</t>
  </si>
  <si>
    <t>C.I. 10.1</t>
  </si>
  <si>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</si>
  <si>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C.C. 10.1</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</si>
  <si>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</si>
  <si>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C.I. 10.2</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</si>
  <si>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</si>
  <si>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C.C. 10.2</t>
  </si>
  <si>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</si>
  <si>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t>C.I. 10.X</t>
  </si>
  <si>
    <t>C.C. 10.X</t>
  </si>
  <si>
    <t>C.I. 11.1</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</si>
  <si>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</si>
  <si>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C.C. 11.1</t>
  </si>
  <si>
    <t>● Lista de comprobación de la documentación requerida para garantizar la pista de auditoría</t>
  </si>
  <si>
    <t>C.I. 11.2</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</si>
  <si>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</si>
  <si>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C.C. 11.2</t>
  </si>
  <si>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</si>
  <si>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C.I. 11.3</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</si>
  <si>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</si>
  <si>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t>C.C. 11.3</t>
  </si>
  <si>
    <t>● Verificar el compromiso expreso de los contratistas y subcontratistas a la sujeción a los controles de los organismos europeos (Comisión Europea, Oficina Europea de Lucha contra el Fraude, Tribunal de Cuentas Europeo y Fiscalía Europea).</t>
  </si>
  <si>
    <t>C.I. 11.X</t>
  </si>
  <si>
    <t>C.C. 11.X</t>
  </si>
  <si>
    <t>C.I. X.1</t>
  </si>
  <si>
    <t>C.C. X.1</t>
  </si>
  <si>
    <t>C.I. X.X</t>
  </si>
  <si>
    <t>C.C. X.X</t>
  </si>
  <si>
    <r>
      <t xml:space="preserve">3: EVALUACIÓN DE LA EXPOSICIÓN A RIESGOS DE FRAUDE ESPECÍFICOS - </t>
    </r>
    <r>
      <rPr>
        <b/>
        <u/>
        <sz val="12"/>
        <color theme="1"/>
        <rFont val="Calibri"/>
        <family val="2"/>
        <scheme val="minor"/>
      </rPr>
      <t>CONVENIOS</t>
    </r>
  </si>
  <si>
    <t>CV.R1</t>
  </si>
  <si>
    <t>El objeto del convenio no corresponde a esta figura jurídica</t>
  </si>
  <si>
    <t>Celebración de convenios para eludir un procedimiento de contratación o eludiendo los requisitos de validez de este instrumento jurídico</t>
  </si>
  <si>
    <t>CV.R2</t>
  </si>
  <si>
    <t>Incumplimiento del procedimiento o de los requisitos legales del convenio</t>
  </si>
  <si>
    <t>Celebración de un convenio con incumplimiento del procedimiento legalmente establecido para ello, o incumpliendo determinados trámites o requisitos legales.</t>
  </si>
  <si>
    <t>CV.R3</t>
  </si>
  <si>
    <t xml:space="preserve">Conflictos de interés </t>
  </si>
  <si>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</si>
  <si>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t>CV.R4</t>
  </si>
  <si>
    <t>Limitación de la concurrencia en la selección de entidades colaboradoras de derecho privado</t>
  </si>
  <si>
    <t>En el caso de convenios con entidades colaboradoras para instrumentar una subvención, la selección de la entidad colaboradora de derecho privado no se ha realizado siguiendo los principios establecidos</t>
  </si>
  <si>
    <t>CV.R5</t>
  </si>
  <si>
    <t>Limitación de la concurrencia en el caso de ejecución del convenio por terceros</t>
  </si>
  <si>
    <t>En el caso de convenios con entidades colaboradoras para instrumentar una subvención, la entidad colaboradora no garantiza la elección de proveedores a través de un proceso de concurrencia competitiva</t>
  </si>
  <si>
    <t>CV.R6</t>
  </si>
  <si>
    <t>Incumplimiento de las obligaciones de información, comunicación y publicidad</t>
  </si>
  <si>
    <t>CV.R7</t>
  </si>
  <si>
    <t>No existe una pista de auditoría adecuada que permita hacer un seguimiento completo de las actuaciones financiadas.</t>
  </si>
  <si>
    <t>CV.RX</t>
  </si>
  <si>
    <t>RIESGO TOTAL MÉTODO GESTIÓN 
(CONVENIOS)</t>
  </si>
  <si>
    <t>CV.I. 1.1</t>
  </si>
  <si>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</si>
  <si>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t>CV.C. 1.1</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</si>
  <si>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</si>
  <si>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CV.I. 1.2</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</si>
  <si>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</si>
  <si>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CV.C. 1.2</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</si>
  <si>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</si>
  <si>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CV.I. 1.3</t>
  </si>
  <si>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</si>
  <si>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CV.C. 1.3</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</si>
  <si>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</si>
  <si>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CV.I. 1.X</t>
  </si>
  <si>
    <t>CV.C. 1.X</t>
  </si>
  <si>
    <t>CV.I. 2.1</t>
  </si>
  <si>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</si>
  <si>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t>CV.C. 2.1</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</si>
  <si>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</si>
  <si>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CV.I. 2.2</t>
  </si>
  <si>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</si>
  <si>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t>CV.C. 2.2</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</si>
  <si>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</si>
  <si>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CV.I. 2.3</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</si>
  <si>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</si>
  <si>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CV.C. 2.3</t>
  </si>
  <si>
    <t>● Lista de comprobación donde se revise el cumplimiento de todos los trámites legales preceptivos para la suscripción del convenio adaptada a las especialidades de los convenios para la ejecución de proyectos financiados con cargo al PRTR</t>
  </si>
  <si>
    <t>CV.I. 2.4</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</si>
  <si>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</si>
  <si>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CV.C. 2.4</t>
  </si>
  <si>
    <t>● Lista de comprobación donde se revise el cumplimiento de todos los trámites legales relativos a publicidad y comunicación de los convenios</t>
  </si>
  <si>
    <t>CV.I. 2.5</t>
  </si>
  <si>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</si>
  <si>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CV.C. 2.5</t>
  </si>
  <si>
    <t>● Revisión, cuando se extingue un convenio, de su cumplimiento o de las causas de incumplimiebto así como de que los compromisos financieros asumidos han sido correctamente liquidados.</t>
  </si>
  <si>
    <t>CV.I. 2.X</t>
  </si>
  <si>
    <t>CV.C. 2.X</t>
  </si>
  <si>
    <t>CV.I. 3.1</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</si>
  <si>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</si>
  <si>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CV.C. 3.1</t>
  </si>
  <si>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</si>
  <si>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CV.I. 3.2</t>
  </si>
  <si>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</si>
  <si>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t>CV.C. 3.2</t>
  </si>
  <si>
    <t>● Declaración de ausencia de conflicto de intereses de las partes firmantes del convenio.
● Análisis histórico de convenios recurrentes así como de la justificación de los mismos.</t>
  </si>
  <si>
    <t>CV.I. 3.X</t>
  </si>
  <si>
    <t>CV.C. 3.X</t>
  </si>
  <si>
    <t>CV.I. 4.1</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</si>
  <si>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</si>
  <si>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t>CV.C. 4.1</t>
  </si>
  <si>
    <t>● Lista de comprobación para verificar el cumplimiento del deber de garantizar la concurrencia, publicidad, igualdad y no discriminación  en la selección de entidades colaboradoras de derecho privado.</t>
  </si>
  <si>
    <t>CV.I. 4.X</t>
  </si>
  <si>
    <t>CV.C. 4.X</t>
  </si>
  <si>
    <t>CV.I. 5.1</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</si>
  <si>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</si>
  <si>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CV.C. 5.1</t>
  </si>
  <si>
    <t>● Lista de comprobación para verificar el cumplimiento del deber de garantizar la a concurrencia, publicidad, igualdad y no discriminación  para la contratación de proveedores en el marco de convenios con entidades colaboradoras.</t>
  </si>
  <si>
    <t>CV.I. 5.X</t>
  </si>
  <si>
    <t>CV.C. 5.X</t>
  </si>
  <si>
    <t>CV.I. 6.1</t>
  </si>
  <si>
    <t>CV.C. 6.1</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</si>
  <si>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</si>
  <si>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CV.I. 6.2</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</si>
  <si>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</si>
  <si>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CV.C. 6.2</t>
  </si>
  <si>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</si>
  <si>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CV.I. 6.X</t>
  </si>
  <si>
    <t>CV.C. 6.X</t>
  </si>
  <si>
    <t>CV.I. 7.1</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</si>
  <si>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</si>
  <si>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t>CV.C. 7.1</t>
  </si>
  <si>
    <t>● Establecer sistemas y procedimientos que permitan garantizar la pista de auditoría en todo el expediente del convenio y en las etapas de su ejecución.
● Lista de comprobación de la documentación requerida para garantizar la pista de auditoría</t>
  </si>
  <si>
    <t>CV.I. 7.2</t>
  </si>
  <si>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</si>
  <si>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CV.C. 7.2</t>
  </si>
  <si>
    <t>CV.I. 7.3</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</si>
  <si>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</si>
  <si>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CV.C. 7.3</t>
  </si>
  <si>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</si>
  <si>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CV.I. 7.X</t>
  </si>
  <si>
    <t>CV.C. 7.X</t>
  </si>
  <si>
    <t>CV.I. X.1</t>
  </si>
  <si>
    <t>CV.C. X.1</t>
  </si>
  <si>
    <t>CV.I. X.X</t>
  </si>
  <si>
    <t>CV.C. X.X</t>
  </si>
  <si>
    <r>
      <t xml:space="preserve">4: EVALUACIÓN DE LA EXPOSICIÓN A RIESGOS DE FRAUDE ESPECÍFICOS - </t>
    </r>
    <r>
      <rPr>
        <b/>
        <u/>
        <sz val="12"/>
        <color theme="1"/>
        <rFont val="Calibri"/>
        <family val="2"/>
        <scheme val="minor"/>
      </rPr>
      <t>MEDIOS PROPIOS</t>
    </r>
  </si>
  <si>
    <t>MP.R1</t>
  </si>
  <si>
    <t>Falta de justificación del encargo a medios propios</t>
  </si>
  <si>
    <t>No se justifica que el encargo al medio propio sea la solución más adecuada y eficiente desde el punto de vista de buena gestión financiera y de legalidad</t>
  </si>
  <si>
    <t>MP.R2</t>
  </si>
  <si>
    <t>Incumplimiento por el medio propio de los requisitos para serlo</t>
  </si>
  <si>
    <t xml:space="preserve">No se cumplen los requisitos para ser medio propio personificado o el medio propio ha perdido esa condición </t>
  </si>
  <si>
    <t>MP.R3</t>
  </si>
  <si>
    <t>Falta de justificación en la selección del medio propio</t>
  </si>
  <si>
    <t>La selección del medio propio concreto al que se realiza el encargo no está adecuadamente justificada, lo que puede afectar al riesgo de cumplimiento, de buena gestión financiera, de fraude o corrupción por selección de un medio propio inadecuado.</t>
  </si>
  <si>
    <t>MP.R4</t>
  </si>
  <si>
    <t xml:space="preserve">Aplicación incorrecta de las tarifas y costes </t>
  </si>
  <si>
    <t xml:space="preserve">Falta de justificación o aplicación incorrecta de las tarifas y costes en la elaboración del presupuesto  </t>
  </si>
  <si>
    <t>MP.R5</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</si>
  <si>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</si>
  <si>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</si>
  <si>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MP.R6</t>
  </si>
  <si>
    <t>Incumpliento total o parcial de las prestaciones objeto del encargo</t>
  </si>
  <si>
    <t>Los productos o servicios no se han entregado en su totalidad, y/o no tienen la calidad esperada, presentan retrasos injustificados y/o no cubren la necesidad administrativa prevista</t>
  </si>
  <si>
    <t>MP.R7</t>
  </si>
  <si>
    <t>MP.R8</t>
  </si>
  <si>
    <t>MP.R9</t>
  </si>
  <si>
    <t>Sobreestimación de la calidad o confusión de las actividades del personal</t>
  </si>
  <si>
    <t>La cualificación de la mano de obra no es la adecuada o no es correcta la descripción de las actividades llevadas a cabo por el pesonal</t>
  </si>
  <si>
    <t>MP.RX</t>
  </si>
  <si>
    <t>MP.I. 1.1</t>
  </si>
  <si>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</si>
  <si>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t>MP.C. 1.1</t>
  </si>
  <si>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</si>
  <si>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MP.I. 1.2</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</si>
  <si>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</si>
  <si>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t>MP.C. 1.2</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</si>
  <si>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</si>
  <si>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MP.I. 1.3</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</si>
  <si>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</si>
  <si>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MP.C. 1.3</t>
  </si>
  <si>
    <t>MP.I. 1.4</t>
  </si>
  <si>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</si>
  <si>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MP.C. 1.4</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</si>
  <si>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</si>
  <si>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t>MP.I. 1.5</t>
  </si>
  <si>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</si>
  <si>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t>MP.C. 1.5</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</si>
  <si>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</si>
  <si>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MP.I. 1.X</t>
  </si>
  <si>
    <t>MP.C. 1.X</t>
  </si>
  <si>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</si>
  <si>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t>MP.C. 2.1</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</si>
  <si>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</si>
  <si>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</si>
  <si>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t>MP.C. 2.2</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</si>
  <si>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</si>
  <si>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MP.C. 2.X</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</si>
  <si>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</si>
  <si>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t>MP.C. 3.1</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</si>
  <si>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</si>
  <si>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</si>
  <si>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t>MP.C. 3.2</t>
  </si>
  <si>
    <t>● Comprobar si se realiza una justificación del medio propio seleccionado en base a razones objetivas, teniendo en cuenta si se valoran otros medios propios como alternativa, si se hace un estudio comparativo de tarifas para determinar cuál es más económico.</t>
  </si>
  <si>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</si>
  <si>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t>MP.C. 3.3</t>
  </si>
  <si>
    <t>● Comprobar que se selecciona adecuadamente el medio propio asegurándose de que su objeto social comprende las actuaciones objeto del encargo.</t>
  </si>
  <si>
    <t>MP.C. 3.X</t>
  </si>
  <si>
    <t>MP.I. 4.1</t>
  </si>
  <si>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</si>
  <si>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t>MP.C. 4.1</t>
  </si>
  <si>
    <t>● Comprobar que el medio propio dispone de tarifas aprobadas (y actualizadas cuando proceda), con el nivel de detalle necesario, aplicables para determinar la retribución del encargo.</t>
  </si>
  <si>
    <t>MP.I. 4.2</t>
  </si>
  <si>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</si>
  <si>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t>MP.C. 4.2</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</si>
  <si>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</si>
  <si>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MP.I. 4.3</t>
  </si>
  <si>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</si>
  <si>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t>MP.C. 4.3</t>
  </si>
  <si>
    <t>MP.I. 4.4</t>
  </si>
  <si>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</si>
  <si>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t>MP.C. 4.4</t>
  </si>
  <si>
    <t>● Comprobar que se dispone de un procedimiento de elaboración del presupuesto de los encargos a medios propios que contemple la compensación de las unidades subcontratadas, y que se aplica correctamente.</t>
  </si>
  <si>
    <t>MP.I. 4.5</t>
  </si>
  <si>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</si>
  <si>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MP.C. 4.5</t>
  </si>
  <si>
    <t>● Comprobar que se dispone de un procedimiento de elaboración del presupuesto de los encargos a medios propios que contemple la sujeción o no de la operación al IVA, y que se aplica correctamente.</t>
  </si>
  <si>
    <t>MP.I. 4.6</t>
  </si>
  <si>
    <t>MP.C. 4.6</t>
  </si>
  <si>
    <t>● Comprobar que el organismo dispone de un procedimiento de imputación objetivo y razonable de costes a los proyectos, a través del cual se refleja de manera exacta el momento en el que se incurre en dichos del personal.</t>
  </si>
  <si>
    <t>MP.I. 4.X</t>
  </si>
  <si>
    <t>MP.C. 4.X</t>
  </si>
  <si>
    <t>MP.I. 5.1</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</si>
  <si>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</si>
  <si>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t>MP.C. 5.1</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</si>
  <si>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</si>
  <si>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MP.I. 5.2</t>
  </si>
  <si>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</si>
  <si>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t>MP.C. 5.2</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</si>
  <si>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</si>
  <si>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MP.I. 5.3</t>
  </si>
  <si>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</si>
  <si>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t>MP.C. 5.3</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</si>
  <si>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</si>
  <si>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MP.I. 5.4</t>
  </si>
  <si>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</si>
  <si>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t>MP.C. 5.4</t>
  </si>
  <si>
    <t>● Comprobar que el ente que realiza el encargo lleva a cabo un seguimiento o control al medio propio para verificar si la cuentía de las actividades subcontratadas se corresponde con los costes efectivos de la actividad soportados por el medio propio.</t>
  </si>
  <si>
    <t>MP.I. 5.5</t>
  </si>
  <si>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</si>
  <si>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t>MP.C. 5.5</t>
  </si>
  <si>
    <t>● Verificar que las contrataciones realizadas por el medio propio se someten a la LCSP en los términos que sean procedentes.
● Verificar que el medio propio destinatario del encargo dispone de una política de conflicto de intereses.</t>
  </si>
  <si>
    <t>MP.I. 5.X</t>
  </si>
  <si>
    <t>MP.C. 5.X</t>
  </si>
  <si>
    <t>MP.I. 6.1</t>
  </si>
  <si>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</si>
  <si>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t>MP.C. 6.1</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</si>
  <si>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</si>
  <si>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MP.I. 6.2</t>
  </si>
  <si>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</si>
  <si>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t>MP.C. 6.2</t>
  </si>
  <si>
    <t xml:space="preserve"> ● Establecimiento por parte de ente que realiza el encargo de mecanismos de seguimiento y control de la ejecución del encargo de acuerdo con lo previsto en las prescripciones técnicas.</t>
  </si>
  <si>
    <t>MP.I. 6.3</t>
  </si>
  <si>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</si>
  <si>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t>MP.C. 6.3</t>
  </si>
  <si>
    <t xml:space="preserve"> ● Establecimiento por parte de la entidad que realiza el encargo de mecanismos de seguimiento y control de la ejecución del encargo de acuerdo con lo previsto en las prescripciones técnicas.</t>
  </si>
  <si>
    <t>MP.I. 6.4</t>
  </si>
  <si>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</si>
  <si>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t>MP.C. 6.4</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</si>
  <si>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</si>
  <si>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t>MP.I. 6.X</t>
  </si>
  <si>
    <t>MP.C. 6.X</t>
  </si>
  <si>
    <t>MP.I. 7.1</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</si>
  <si>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</si>
  <si>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MP.C. 7.1</t>
  </si>
  <si>
    <t>● Disponer de un procedimiento para la publicación del encargo formalizado en la Plataforma de Contratación así como en el Portal de Transparencia, y verificar su aplicación.</t>
  </si>
  <si>
    <t>MP.I. 7.2</t>
  </si>
  <si>
    <t>MP.C. 7.2</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</si>
  <si>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</si>
  <si>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MP.I. 7.3</t>
  </si>
  <si>
    <t>MP.C. 7.3</t>
  </si>
  <si>
    <t>MP.I. 7.X</t>
  </si>
  <si>
    <t>MP.C. 7.X</t>
  </si>
  <si>
    <t>MP.I. 8.1</t>
  </si>
  <si>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</si>
  <si>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t>MP.C. 8.1</t>
  </si>
  <si>
    <t>● Establecer sistemas y procedimientos que permitan garantizar la pista de auditoría en todas las etapas del encargo.
● Lista de comprobación de la documentación requerida para garantizar la pista de auditoría.</t>
  </si>
  <si>
    <t>MP.I. 8.2</t>
  </si>
  <si>
    <t>MP.C. 8.2</t>
  </si>
  <si>
    <t>MP.I. 8.3</t>
  </si>
  <si>
    <t>MP.C. 8.3</t>
  </si>
  <si>
    <t>MP.I. 8.X</t>
  </si>
  <si>
    <t>MP.C. 8.X</t>
  </si>
  <si>
    <t>MP.I. 9.1</t>
  </si>
  <si>
    <r>
      <rPr>
        <b/>
        <i/>
        <sz val="9"/>
        <color theme="1"/>
        <rFont val="Calibri"/>
        <family val="2"/>
        <scheme val="minor"/>
      </rPr>
      <t xml:space="preserve">Cualificación de la mano de obra inadecuada
</t>
    </r>
    <r>
      <rPr>
        <sz val="9"/>
        <color theme="1"/>
        <rFont val="Calibri"/>
        <family val="2"/>
        <scheme val="minor"/>
      </rPr>
      <t>Los recursos humanos asignados a la actuación no presentan el nivel de cualificación requerido o suficiente para una correcta ejecución u ostentan niveles de cualificación inferiores a los acordados.</t>
    </r>
  </si>
  <si>
    <t>MP.C. 9.1</t>
  </si>
  <si>
    <t>● Designar figura supervisora encargada del control de los recursos humanos asignados así como de la calidad 
● Establecimiento de sistemas internos de calidad</t>
  </si>
  <si>
    <t>MP.I. 9.2</t>
  </si>
  <si>
    <r>
      <rPr>
        <b/>
        <i/>
        <sz val="9"/>
        <color theme="1"/>
        <rFont val="Calibri"/>
        <family val="2"/>
        <scheme val="minor"/>
      </rPr>
      <t xml:space="preserve">Descripción incorrecta u inexacta de las actividades llevadas a cabo por el personal
</t>
    </r>
    <r>
      <rPr>
        <sz val="9"/>
        <color theme="1"/>
        <rFont val="Calibri"/>
        <family val="2"/>
        <scheme val="minor"/>
      </rPr>
      <t>Las actividades llevadas a cabo por el personal encargado de la ejecución de la actuación no se corresponden con las actividades necesarias para llevar a cabo la operación.</t>
    </r>
  </si>
  <si>
    <t>MP.C. 9.2</t>
  </si>
  <si>
    <t>● Establecer "presupuestos de horas por actividad" y análisis de desviaciones con respectos a las actividades acordadas de forma inicial en el contrato</t>
  </si>
  <si>
    <t>MP.I. X.X</t>
  </si>
  <si>
    <t>MP.C. X.X</t>
  </si>
  <si>
    <t>MP.I. X.1</t>
  </si>
  <si>
    <t>MP.C. X.1</t>
  </si>
  <si>
    <t>5: EVALUACIÓN DE LA EXPOSICIÓN A RIESGOS DE FRAUDE ESPECÍFICOS - Procedimiento Administrativo</t>
  </si>
  <si>
    <t xml:space="preserve">Los miembros de la Entidad ejecutora que han tramitado y resuelto el procedimiento administrativo que autoriza la aportación dineraria pueden tener conflictos de interés que influyan indebidamente sobre la aprobación de ayudas a determinados beneficiarios. </t>
  </si>
  <si>
    <t xml:space="preserve">Incumplimiento del régimen de Ayudas de Estado
</t>
  </si>
  <si>
    <t>La actuación financiada constituye ayudas de estado incompatible con el libre mercado interior</t>
  </si>
  <si>
    <t>Elusión procedimiento contratación</t>
  </si>
  <si>
    <t>Elusión de un procedimiento de contratación mediante la creación de un subproyecto vía aportación dineraria a una entidad pública</t>
  </si>
  <si>
    <t>Desviación del objeto de la aportación dineraria</t>
  </si>
  <si>
    <t>Los fondos no han sido destinados por parte de la entidad beneficiaria a la finalidad u objetivos establecidos en la resolución con la que se transfiere los fondos y se crea el subproyecto</t>
  </si>
  <si>
    <t>Incumplimiento del procedimiento de resolución del acto administrativo para llevar a cabo la aportación dineraria</t>
  </si>
  <si>
    <t>No se ha seguido el procedimiento legal establecido en la Ley 39/2015 del procedimiento administrativo ni las especialidades recogidas en el RD- ley 36/2020.</t>
  </si>
  <si>
    <t>PA.RX</t>
  </si>
  <si>
    <t>RIESGO MÁXIMO MÉTODO GESTIÓN 
(PROCEDIMIENTO ADMINISTRATIVO)</t>
  </si>
  <si>
    <r>
      <rPr>
        <b/>
        <i/>
        <sz val="9"/>
        <color theme="1"/>
        <rFont val="Calibri"/>
        <family val="2"/>
        <scheme val="minor"/>
      </rPr>
      <t xml:space="preserve">Asesores externos con conflictos interes
</t>
    </r>
    <r>
      <rPr>
        <sz val="9"/>
        <color theme="1"/>
        <rFont val="Calibri"/>
        <family val="2"/>
        <scheme val="minor"/>
      </rPr>
      <t>Existen miembros de grupos asesores, o asesores con intereses privados que influyen en la toma de decisiones y que puedan suponer un conflicto de interes objetivo en el cual no se hayan establecido medidas correctoras.</t>
    </r>
  </si>
  <si>
    <t>● Establecimiento de barreras que limiten la información sobre el procedimiento administrativo para agentes externos al mismo.
● Verificar el establecimiento en el procedimiento el examen de los antecedentes de los pontenciales asesores externos que participen en el mismo.</t>
  </si>
  <si>
    <r>
      <rPr>
        <b/>
        <i/>
        <sz val="9"/>
        <color theme="1"/>
        <rFont val="Calibri"/>
        <family val="2"/>
        <scheme val="minor"/>
      </rPr>
      <t xml:space="preserve">Vinculación familiar entre un empleado que participe en la tramitación del procedimiento y una persona con capacidad de decisión o con influencia en la entidad beneficiaria
</t>
    </r>
    <r>
      <rPr>
        <sz val="9"/>
        <color theme="1"/>
        <rFont val="Calibri"/>
        <family val="2"/>
        <scheme val="minor"/>
      </rPr>
      <t>Dicha vinculación juega a favor de la resolución a su favor del procedimiento administrativo</t>
    </r>
  </si>
  <si>
    <t>● Declaración de independencia para las personas que participen en el procedimiento
● Verificar el establecimiento en el procedimiento el examen de los antecedentes de los pontenciales asesores externos que participen en el mismo.</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</si>
  <si>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El organismo que tramita el procedimiento no obliga a la  entidad beneficiaria de la aportación dineraria para ejecutar el subproyecto que revise y traslade la obligación a los beneficiarios finales de evitar </t>
    </r>
    <r>
      <rPr>
        <sz val="9"/>
        <color theme="1"/>
        <rFont val="Calibri"/>
        <family val="2"/>
        <scheme val="minor"/>
      </rPr>
      <t>recibir distintas ayudas y se produzca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</si>
  <si>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Lista de comprobación sobre doble financiación (puede servir de referencia la prevista en el Anexo III.D de la Orden HFP/1030/2021, de 29 de septiembre, por la que se configura el sistema de gestión del Plan de Recuperación, Transformación y Resiliencia).
● Verificar que laresolución administrativa advierta sobre la prohibición de doble financiación, con referencia a los artículos 191 del Reglamento 2018/1046 Financiero de la Unión y  9 del Reglamento 2021/241 por el que se establece el MRR, trasladando  a que la entidad ejecutora del subproyecto requiera al beneficiario final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Verificar la realización de cuadros de financiación al nivel de proyecto/subproyecto/ línea de acción que proceda. 
● Obligar a la entidad ejecutora del subproyecto a que establezca medidas que impidan que se produzca un exceso de financiación de las actividades (por ejemplo, establecer la cofinanciación de convenios en base a porcentajes complementarios).</t>
  </si>
  <si>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 resolución administrativa debe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</si>
  <si>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xml:space="preserve">● Recabar de la entidad ejecutora del subproyecto la  verificación llevada a cabo sobre la compatibilidad de las ayudas recibidas para una misma operación, según lo establecido en las bases de la convocatoria.
● Verificar la realización de cuadros de financiación al nivel de proyecto/subproyecto/ línea de acción que proceda. </t>
  </si>
  <si>
    <r>
      <rPr>
        <b/>
        <i/>
        <sz val="9"/>
        <color theme="1"/>
        <rFont val="Calibri"/>
        <family val="2"/>
        <scheme val="minor"/>
      </rPr>
      <t xml:space="preserve">La entidad beneficiaria para ejecutar ayudas destina además de los fondos derivados de la aportación dineraria otros fondos de la UE </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administrativa debe indicar específicamente que los fondos transferidos sólo pueden financiar proyectos no financiados por otros fondos de la UE , salvo se pueda llevar un control de contabilidad separada por parte de la entidad beneficiaria para que el beneficiario final no financiación el mismo coste con ambos fondos.</t>
    </r>
  </si>
  <si>
    <t>● Verificar la realización de cuadros de financiación al nivel de proyecto/subproyecto/ línea de acción que proceda. 
● Verificar que la entidad gestora del subproyecto  mantenimiento de una contabilidad analítica de ingresos y gastos, en las entidades que resulte de aplicación.</t>
  </si>
  <si>
    <r>
      <rPr>
        <b/>
        <i/>
        <sz val="9"/>
        <color theme="1"/>
        <rFont val="Calibri"/>
        <family val="2"/>
        <scheme val="minor"/>
      </rPr>
      <t xml:space="preserve">La actuación financiada constituye ayudas de estado y no se ha seguido el procedimiento de comunicación y notificación a la Comisión Europea. </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Previo a la tramitación del procedimiento por el cual realiza la aportacion dineraria para crear un subproyecto, el organismo debe verificar si se trata de una ayuda de estado y, en su caso, asegurarse y documentar tanto el cumplimiento de los requisitos como la existencia en el expediente de las notificaciones y autorizaciones de la m</t>
    </r>
    <r>
      <rPr>
        <b/>
        <sz val="9"/>
        <color indexed="8"/>
        <rFont val="Calibri"/>
        <family val="2"/>
        <scheme val="minor"/>
      </rPr>
      <t>isma.</t>
    </r>
  </si>
  <si>
    <t>●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t>
  </si>
  <si>
    <r>
      <rPr>
        <b/>
        <i/>
        <sz val="9"/>
        <color theme="1"/>
        <rFont val="Calibri"/>
        <family val="2"/>
        <scheme val="minor"/>
      </rPr>
      <t>La resolución administrativa no indica que se trata una ayuda de Estado, en su caso.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por la cual se realiza la aportación dineraria no indica que se trata de una ayuda de Estado, ni identifica cual es el régimen al que está sujeta, la normativa europea aplicable, y/o en el expediente no se justifica en qué medida la resolución asegura el cumplimiento de los requisitos exigidos para evitar que sea una ayuda ilegal.</t>
    </r>
  </si>
  <si>
    <r>
      <rPr>
        <b/>
        <i/>
        <sz val="9"/>
        <color theme="1"/>
        <rFont val="Calibri"/>
        <family val="2"/>
        <scheme val="minor"/>
      </rPr>
      <t>Incumplimiento de un procedimiento competitivo obligatorio</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La persona con competencia para crear un subproyecto vía resolución adm para realizar la aportación dineraria incumple un procedimiento competitivo obligatorio con el fin de favorecer a un determinado solicitante omitiendo el procedimiento de concurso.</t>
    </r>
  </si>
  <si>
    <t>●Revisión de la memoria justificativa de la resolución , donde debe analizarse y quedar justificada su necesidad y oportunidad, su impacto económico y el caracter no contractual de la actividad y cumplimiento de lo previsto en la ley.
● Informe del servicio jurídico con el análisis objeto de la actividad a desarrollar y la justificación de la adecuación del instrumento utilizado.</t>
  </si>
  <si>
    <r>
      <rPr>
        <b/>
        <i/>
        <sz val="9"/>
        <color theme="1"/>
        <rFont val="Calibri"/>
        <family val="2"/>
        <scheme val="minor"/>
      </rPr>
      <t>La resolución administrativa tiene por contenido prestaciones propias de los contratos.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por la cual se realiza la aportación dineraria detalla prestaciones que no son propias de este instrumento jurídico por su naturaleza, si no de un contrato, debiendose aplicar la legislación de contratos del sector públicos.</t>
    </r>
  </si>
  <si>
    <r>
      <rPr>
        <b/>
        <i/>
        <sz val="9"/>
        <color theme="1"/>
        <rFont val="Calibri"/>
        <family val="2"/>
        <scheme val="minor"/>
      </rPr>
      <t>Desviación del objeto de la aportación</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 xml:space="preserve">Los fondos </t>
    </r>
    <r>
      <rPr>
        <sz val="9"/>
        <color theme="1"/>
        <rFont val="Calibri"/>
        <family val="2"/>
        <scheme val="minor"/>
      </rPr>
      <t>de la aportación dineraria no han sido destinados por parte de la entidad gestora del subproyecto a la finalidad u objeto recogidos en la Resolución de SETELECO o no han sido ejecutados.</t>
    </r>
  </si>
  <si>
    <t>●El órgano gestor del proyecto que engloba el subproyecto en sus labores de seguimiento y control debe verificar que los fondos están siendo destinados a su finalidad, necesarios además para el cumplimiento de los hitos.
● El órgano gestor del proyecto debe solicitar y dejar constancia en el expediente del proyecto el soporte de la ejecución de las actividades objeto de ayuda en el subproyecto que justifiquen la ejecución ( fotos, carteles, informes, mails, trípticos, grabaciones, materiales, documentación)</t>
  </si>
  <si>
    <r>
      <t xml:space="preserve">Falta de competencia legal.
</t>
    </r>
    <r>
      <rPr>
        <b/>
        <sz val="9"/>
        <color indexed="8"/>
        <rFont val="Calibri"/>
        <family val="2"/>
        <scheme val="minor"/>
      </rPr>
      <t xml:space="preserve">
</t>
    </r>
    <r>
      <rPr>
        <sz val="9"/>
        <color theme="1"/>
        <rFont val="Calibri"/>
        <family val="2"/>
        <scheme val="minor"/>
      </rPr>
      <t>El órgano que tramita la resolución y el titula que lo firma no tiene competencia para ello.</t>
    </r>
  </si>
  <si>
    <t>● Revisión de la memoria justificativa de la resolucion,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firma de la resolución, entre otros.</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</si>
  <si>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La resolución se ha firmado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</si>
  <si>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 Lista de comprobación donde se revise el cumplimiento de todos los trámites legales preceptivos para la firma de la resolución adaptada a las especialidades s para la ejecución de proyectos financiados con cargo al PRTR</t>
  </si>
  <si>
    <t>Los miembros de la Entidad ejecutora que han tramitado  y convocado la subasta que concede uso privativo de dominio público  pueden tener conflictos de interés que influyan indebidamente sobre la concesión de la misma.</t>
  </si>
  <si>
    <t>Incumplimiento del procedimiento de subasta para asignar la concesión</t>
  </si>
  <si>
    <t>No se ha seguido el procedimiento legal establecido en la Ley de Contratos del Sector Público para la subasta ni las especialidades recogidas en el RD-Ley 36/2020.</t>
  </si>
  <si>
    <t>Manipulación del procedimiento de preparación y/o adjudicación, limitándose el acceso a la subasta en condiciones de igualdad y no discriminación a todos los licitadores.</t>
  </si>
  <si>
    <r>
      <rPr>
        <b/>
        <i/>
        <sz val="9"/>
        <color theme="1"/>
        <rFont val="Calibri"/>
        <family val="2"/>
        <scheme val="minor"/>
      </rPr>
      <t xml:space="preserve">Conflicto de interes entre miembros de la mesa de adjudicación y los licitadores
</t>
    </r>
    <r>
      <rPr>
        <sz val="9"/>
        <color theme="1"/>
        <rFont val="Calibri"/>
        <family val="2"/>
        <scheme val="minor"/>
      </rPr>
      <t xml:space="preserve">Los miembros de la Mesa de Ajudicación del organo gestor influyen deliberadamente sobre la evaluación y selección de los solicitantes a fin de favorecer a alguno de ellos, dando un trato preferente a su solicitud durante la evaluación, o bien presionando a otros miembros de la Mesa. </t>
    </r>
  </si>
  <si>
    <t>● La Mesa de Ajudicación se compone de varios miembros del personal de nivel directivo que se turnan en esta función, y existe cierto grado de aleatoriedad en su selección para cada uno de los distintos comités de evaluación.
● Una vez aportada la documentación que acredita el cumplimiento de los requisitos exigidos, la Mesa de Adjudicación ha elevado a la Ministra de Asuntos Económicos y Transformación Digital la correspondiente propuesta de adjudicación para su revisión.● Todos los miembros de la Mesa de Adjudicación firman una DACI.</t>
  </si>
  <si>
    <r>
      <rPr>
        <b/>
        <i/>
        <sz val="9"/>
        <color theme="1"/>
        <rFont val="Calibri"/>
        <family val="2"/>
        <scheme val="minor"/>
      </rPr>
      <t xml:space="preserve">Un miembro de la mesa de adjudicación ha trabajado para una empresa que participa en la subasta de forma inmediatamente anterior a su incorporación al puesto de trabajo en el organismo adjudicador.
</t>
    </r>
    <r>
      <rPr>
        <sz val="9"/>
        <color theme="1"/>
        <rFont val="Calibri"/>
        <family val="2"/>
        <scheme val="minor"/>
      </rPr>
      <t>Estas situaciones pueden derivarse en conflicto de interes porque dicho miembro guarde algún tipo de vinculación u obtenga algún tipo de beneficio no declarado con algún potencial adjudicatario.</t>
    </r>
  </si>
  <si>
    <t>● Declaración de independencia para las personas que participen en el procedimiento
● Verificar el establecimiento en el procedimiento el examen de los antecedentes de los pontenciales licitadores  que participen en el mismo.</t>
  </si>
  <si>
    <r>
      <rPr>
        <b/>
        <i/>
        <sz val="9"/>
        <color theme="1"/>
        <rFont val="Calibri"/>
        <family val="2"/>
        <scheme val="minor"/>
      </rPr>
      <t xml:space="preserve">Indicios de que un miembro de la Mesa de Adjudicación pudiera estar recibiendo contraprestaciones indebidas a cambio de favores relacionados con la adjudicación de la subasta.
</t>
    </r>
    <r>
      <rPr>
        <sz val="9"/>
        <color theme="1"/>
        <rFont val="Calibri"/>
        <family val="2"/>
        <scheme val="minor"/>
      </rPr>
      <t>Cuando en un breve espacio de tiempo y sin aparente razón justificada, un miembro de la mesa de adjudicación tiene un aumento súbito de la riqueza o nivel de vida relacionado con la adjudicación de lotes de subatas a  los licitadores.</t>
    </r>
  </si>
  <si>
    <t>● Disponer de sistemas que garanticen un cierto grado de aletoriedad y heterogeneidad en la selección de los miembros de la mesa de adjudicación.
● Disponer de un Código Ético y haberle dado suficiente difusión que aplicará a los miembros de la Mesa de Adjdicación.</t>
  </si>
  <si>
    <t>● Revisión de la memoria justificativa de la Orden por el que se apruebla el PCA y PPT, donde debe analizarse su necesidad y oportunidad, su impacto económico y cumplimiento de lo previsto en la ley.                                                                                                                       ● Informe del servicio jurídico con análisis del objeto de la actividad a desarrollar y la competencia de las entidades que fundamentan la subasta.</t>
  </si>
  <si>
    <r>
      <rPr>
        <b/>
        <i/>
        <sz val="9"/>
        <color theme="1"/>
        <rFont val="Calibri"/>
        <family val="2"/>
        <scheme val="minor"/>
      </rPr>
      <t xml:space="preserve">Falta comunicación a los participantes
</t>
    </r>
    <r>
      <rPr>
        <sz val="9"/>
        <color theme="1"/>
        <rFont val="Calibri"/>
        <family val="2"/>
        <scheme val="minor"/>
      </rPr>
      <t>Todas las decisiones relativas a la aceptación o rechazo de las solicitudes deberán comunicarse a los participantes.</t>
    </r>
  </si>
  <si>
    <r>
      <rPr>
        <b/>
        <i/>
        <sz val="9"/>
        <color theme="1"/>
        <rFont val="Calibri"/>
        <family val="2"/>
        <scheme val="minor"/>
      </rPr>
      <t>La publicidad de la convocatoria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</si>
  <si>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 Disponer de un procedimiento claro, difundido entre el personal, sobre los requisitos de publicidad que deben cumplirse en los diferentes procedimientos de concesión que contenga las especialidades aplicables a los proyectos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</si>
  <si>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 la subasta. La probabilidad de ocurrencia del indicador de riesgo aumenta en el caso de contratarse a un operador externo para la elección de la Plataforma Electrónica de Subastas.</t>
    </r>
  </si>
  <si>
    <t>● Lista de comprobación de la documentación requerida para poder acceder al proceso de subasta
● El proceso de verificación de la mesa de adjudicacion de las solicitudes que compiten por el proyecto incluye un análisis independiente de todos los documentos justificativos.
● Control de la documentación presentada por parte de los licitadores a fin de detectar documentación o información falsificada, verificando la documentación directamente con la fuente, cuando proceda.
●El proceso de verificación de la mesa de adjudicacion hace uso de los previos conocimientos acerca del beneficiario para adoptar un decisión bien informada sobre la veracidad de las declaraciones e informaciones presentadas.</t>
  </si>
  <si>
    <r>
      <rPr>
        <b/>
        <i/>
        <sz val="9"/>
        <color theme="1"/>
        <rFont val="Calibri"/>
        <family val="2"/>
        <scheme val="minor"/>
      </rPr>
      <t xml:space="preserve">Manipulación del procedimiento de concurso competitivos
</t>
    </r>
    <r>
      <rPr>
        <sz val="9"/>
        <color theme="1"/>
        <rFont val="Calibri"/>
        <family val="2"/>
        <scheme val="minor"/>
      </rPr>
      <t>-El órgano convocante puede crear convocatorias de ofertas o propuestas «a la medida» mediante unas especificaciones que se ajustan exclusivamente a las características de un determinado licitador, o que únicamente un licitador puede cumplir. Unas especificaciones demasiado restrictivas pueden servir para excluir a otros ofertantes cualificados. 
-El personal del organo gestor de la subasta puede definir el proyecto o de evaluar las ofertas puede filtrar información confidencial, como presupuestos estimados, soluciones preferidas o detalles de las ofertas de la competencia, con el fin de que el licitador al que desea favorecer pueda preparar una oferta superior en el aspecto técnico o económico. 
-La mesa de adjudicación puede manipular las ofertas recibidas para conseguir que resulte seleccionado su contratista preferido.</t>
    </r>
  </si>
  <si>
    <t xml:space="preserve">● El organo gestor de la actuación  requiere un elevado nivel de transparencia en la adjudicación de concesiones, como la publicación de los datos de la subasta que no tengan carácter reservado. El organo gestor del proyecto revisa el funcionamiento de estos controles en una muestra de beneficiarios. 
</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</si>
  <si>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especificaciones excesivamente restrictivas  para excluir a otros licitadores cualificados o para justificar el recurso injustificado a una única fuente de adquisición evitando así la competencia.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</si>
  <si>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licitador en particular.</t>
    </r>
  </si>
  <si>
    <r>
      <rPr>
        <b/>
        <i/>
        <sz val="9"/>
        <color theme="1"/>
        <rFont val="Calibri"/>
        <family val="2"/>
        <scheme val="minor"/>
      </rPr>
      <t xml:space="preserve">Se recurre a la subasta electrónica de manera abusiva
</t>
    </r>
    <r>
      <rPr>
        <sz val="9"/>
        <color theme="1"/>
        <rFont val="Calibri"/>
        <family val="2"/>
        <scheme val="minor"/>
      </rPr>
      <t>Se recurre a esta tipología de subasta de tal forma que se obstaculice, restrinja o falsee la competencia o se ve modificado el objeto de la concesión.</t>
    </r>
  </si>
  <si>
    <t xml:space="preserve">● La mesa de adjudicación que ha decidido recurrir a la subasta electrónica publica en el anunción de licitación tal circunstancia debidamente justificada e incluyendo la información requerida en el art.143 de la LCSP
</t>
  </si>
  <si>
    <r>
      <t xml:space="preserve">7: EVALUACIÓN DE LA EXPOSICIÓN A RIESGOS DE FRAUDE ESPECÍFICOS - </t>
    </r>
    <r>
      <rPr>
        <b/>
        <u/>
        <sz val="12"/>
        <color theme="1"/>
        <rFont val="Calibri"/>
        <family val="2"/>
        <scheme val="minor"/>
      </rPr>
      <t>Normativa, Planes</t>
    </r>
  </si>
  <si>
    <t>N.R1</t>
  </si>
  <si>
    <t xml:space="preserve"> El ejercicio imparcial y subjetivo de las funciones de alguno de los miembros encargados de tramitar el anteproyecto de ley o de elaborar el Plan Estrategico del PRTR que regular el sector , o asesores externos de dichos empleados  se ve comprometido por razones familiares, afectivas, de afinidad política o nacional, de interés económico o por cualquier otro motivo directo o indirecto de interés personal.</t>
  </si>
  <si>
    <t>N.R2</t>
  </si>
  <si>
    <t>Incumplimiento del procedimiento establecido en el art.26 de la Ley General del Gobierno para la tramitación del anteproyecto</t>
  </si>
  <si>
    <t>Tramitación del anteproyecto de ley  con incumplimiento del procedimiento legalmente establecido para ello, o incumpliendo determinados trámites o requisitos legales.</t>
  </si>
  <si>
    <t>N.RX</t>
  </si>
  <si>
    <t>RIESGO MÁXIMO MÉTODO GESTIÓN 
(NORMATIVA)</t>
  </si>
  <si>
    <t>N.I. 1.1</t>
  </si>
  <si>
    <r>
      <rPr>
        <b/>
        <i/>
        <sz val="9"/>
        <color theme="1"/>
        <rFont val="Calibri"/>
        <family val="2"/>
        <scheme val="minor"/>
      </rPr>
      <t xml:space="preserve">Miembros encargados de tramitar el anteproyecto ley o Plan Estratétigo sirven a un determinado lobby
</t>
    </r>
    <r>
      <rPr>
        <sz val="9"/>
        <color theme="1"/>
        <rFont val="Calibri"/>
        <family val="2"/>
        <scheme val="minor"/>
      </rPr>
      <t>Un grupo de presión con intereses comunes realiza acciones dirigidas a fin de influir en la Administración Pública.a la hora de redactar el anteproyecto de ley o Plan estratégico, promoviendo así una normativa o estrategia favorable a los intereses de su sector que conllevan a un enriquecimiento ilicito, más persimivilidad o un detrimento del interés común</t>
    </r>
  </si>
  <si>
    <t>N.C. 1.1</t>
  </si>
  <si>
    <t>● Declaración de independencia para las personas que participe en la tramitación del documento
● Para la tramitación del anteproyecto de ley se sustanciará una consulta pública, a través del portal web del departamento competente, con carácter previo a la elaboración del texto, en la que se recabará opinión de los sujetos potencialmente afectados por la futura norma y de las organizaciones más representativas
● La redacción del del anteproyecto o Plan estará precedida de cuantos estudios y consultas se estimen convenientes para garantizar el acierto, la neutralidad y la legalidad de la norma</t>
  </si>
  <si>
    <t>N.I. 1.2</t>
  </si>
  <si>
    <r>
      <rPr>
        <b/>
        <i/>
        <sz val="9"/>
        <color theme="1"/>
        <rFont val="Calibri"/>
        <family val="2"/>
        <scheme val="minor"/>
      </rPr>
      <t xml:space="preserve">Indicios de que alguno de los intervinientes en la tramitación del anteproyecto o elaboración del Plan pudiera estar recibiendo contraprestaciones indebidas a cambio de favores relacionados con la redacción de la norma
</t>
    </r>
    <r>
      <rPr>
        <sz val="9"/>
        <color theme="1"/>
        <rFont val="Calibri"/>
        <family val="2"/>
        <scheme val="minor"/>
      </rPr>
      <t>Cuando en un breve espacio de tiempo y sin aparente razón justificada, algun interviniente en la tramitación tiene un aumento súbito de la riqueza o nivel de vida relacionado con la aprobación del Plan o anteproyecto.</t>
    </r>
  </si>
  <si>
    <t>N.C. 1.2</t>
  </si>
  <si>
    <t>● Disponer de sistemas que garanticen un cierto grado de aletoriedad y heterogeneidad en la selección de los miembros de la tramitación.
● Disponer de un Código Ético y haberle dado suficiente difusión que aplicará a los empleados que participen en la tramitación.</t>
  </si>
  <si>
    <t>N.I. X.X</t>
  </si>
  <si>
    <t>N.C. X.X</t>
  </si>
  <si>
    <t>N.I. 2.1</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</si>
  <si>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anteproyecto se ha aprobado prescindiendo de los informes y trámites preceptivos que establece la normativa aplicable asi como las autorizaciones previas que procedan en cada caso, teniendo en cuenta las especialidades a este respecto introducidas por el Real Decreto-ley 36/2020.</t>
    </r>
  </si>
  <si>
    <t>● Lista de comprobación donde se revise el cumplimiento de todos los trámites legales preceptivos para la aprobación del anteproyecto adaptada a las especialidades  para la ejecución de proyectos financiados con cargo al PRTR</t>
  </si>
  <si>
    <r>
      <t xml:space="preserve">Falta de competencia legal.
</t>
    </r>
    <r>
      <rPr>
        <b/>
        <sz val="9"/>
        <color indexed="8"/>
        <rFont val="Calibri"/>
        <family val="2"/>
        <scheme val="minor"/>
      </rPr>
      <t xml:space="preserve">
</t>
    </r>
    <r>
      <rPr>
        <sz val="9"/>
        <color theme="1"/>
        <rFont val="Calibri"/>
        <family val="2"/>
        <scheme val="minor"/>
      </rPr>
      <t>Las personas que firman los informes o autorizan los trámites no tienen competencia para ello.</t>
    </r>
  </si>
  <si>
    <t xml:space="preserve">● Lista de comprobación donde se revise las facultades de cada firmante en los trámites y aprobaciones.                                                                                                                       </t>
  </si>
  <si>
    <r>
      <rPr>
        <b/>
        <i/>
        <sz val="9"/>
        <color theme="1"/>
        <rFont val="Calibri"/>
        <family val="2"/>
        <scheme val="minor"/>
      </rPr>
      <t xml:space="preserve">Se recurre a la tramitación urgente sin causa justificada
</t>
    </r>
    <r>
      <rPr>
        <sz val="9"/>
        <color theme="1"/>
        <rFont val="Calibri"/>
        <family val="2"/>
        <scheme val="minor"/>
      </rPr>
      <t>Se presciden de los tramites preceptivos habilitados por ley al alegar razones de tramitación urgente sin motivarse ni justificarse de forma suficiente en la Memoria de Análisis de Impacto Normativo.</t>
    </r>
  </si>
  <si>
    <t>● Verificar que las razones que se indican en la MAIN se ajustan a derecho.</t>
  </si>
  <si>
    <t>N.I. X.1</t>
  </si>
  <si>
    <t>N.C. X.1</t>
  </si>
  <si>
    <r>
      <rPr>
        <b/>
        <i/>
        <sz val="9"/>
        <rFont val="Calibri"/>
        <family val="2"/>
        <scheme val="minor"/>
      </rPr>
      <t xml:space="preserve">Gastos reclamados por personal inexistente
</t>
    </r>
    <r>
      <rPr>
        <sz val="9"/>
        <rFont val="Calibri"/>
        <family val="2"/>
        <scheme val="minor"/>
      </rPr>
      <t>El organismo reclama la certificación de gastos del personal pero dicho personal no se ha destinado a la ejecución de la actuación.</t>
    </r>
  </si>
  <si>
    <r>
      <rPr>
        <b/>
        <i/>
        <sz val="9"/>
        <color theme="1"/>
        <rFont val="Calibri"/>
        <family val="2"/>
        <scheme val="minor"/>
      </rPr>
      <t xml:space="preserve">Conflicto de interes entre tramitador y beneficiario
</t>
    </r>
    <r>
      <rPr>
        <sz val="9"/>
        <color theme="1"/>
        <rFont val="Calibri"/>
        <family val="2"/>
        <scheme val="minor"/>
      </rPr>
      <t>Los miembros de la Entidad ejecutora que han tramitado y resuelto el procedimiento administrativo que autoriza la aportación dineraria pueden tener conflictos de interés que influyan indebidamente sobre la aprobación de ayudas a determinados beneficiarios.</t>
    </r>
  </si>
  <si>
    <t>● Establecimiento de una declaración deindependencia por parte de los intervinientes en la tramitación del procedimiento y las entidades beneficiarias a ser entidades ejecutoras de subproyectos.
● Comprobación de la no vinculación mediante la revisión de los estatus de las partes</t>
  </si>
  <si>
    <t xml:space="preserve"> </t>
  </si>
  <si>
    <t>RIESGO MÁXIMO MÉTODO GESTIÓN 
(CONTRATACIÓN)</t>
  </si>
  <si>
    <t>Incluir la descripción de controles adicionales…</t>
  </si>
  <si>
    <r>
      <rPr>
        <b/>
        <i/>
        <sz val="9"/>
        <rFont val="Calibri"/>
        <family val="2"/>
        <scheme val="minor"/>
      </rPr>
      <t xml:space="preserve">Asesores externos con conflictos interes
</t>
    </r>
    <r>
      <rPr>
        <sz val="9"/>
        <rFont val="Calibri"/>
        <family val="2"/>
        <scheme val="minor"/>
      </rPr>
      <t>Existen miembros de grupos asesores, o asesores con intereses privados que influyen en la toma de decisiones y que puedan suponer un conflicto de interes objetivo en el cual no se hayan establecido medidas correctoras.</t>
    </r>
  </si>
  <si>
    <r>
      <rPr>
        <b/>
        <i/>
        <sz val="9"/>
        <rFont val="Calibri"/>
        <family val="2"/>
        <scheme val="minor"/>
      </rPr>
      <t xml:space="preserve">Vinculación familiar entre un empleado que participe en la tramitación del procedimiento y una persona con capacidad de decisión o con influencia en la entidad beneficiaria
</t>
    </r>
    <r>
      <rPr>
        <sz val="9"/>
        <rFont val="Calibri"/>
        <family val="2"/>
        <scheme val="minor"/>
      </rPr>
      <t>Dicha vinculación juega a favor de la resolución a su favor del procedimiento administrativo</t>
    </r>
  </si>
  <si>
    <t>CD.R1</t>
  </si>
  <si>
    <t>CD.R2</t>
  </si>
  <si>
    <t>CD.R3</t>
  </si>
  <si>
    <t>CD.R4</t>
  </si>
  <si>
    <t>CD.R5</t>
  </si>
  <si>
    <t>CD.RX</t>
  </si>
  <si>
    <t>CD.I. 1.1</t>
  </si>
  <si>
    <t>CD.I. 1.2</t>
  </si>
  <si>
    <t>CD.I. 1.3</t>
  </si>
  <si>
    <t>CD.I. X.X</t>
  </si>
  <si>
    <t>CD.C. 1.1</t>
  </si>
  <si>
    <t>CD.C. 1.2</t>
  </si>
  <si>
    <t>CD.C. 1.3</t>
  </si>
  <si>
    <t>CD.C. X.X</t>
  </si>
  <si>
    <t>CD.I. 2.1</t>
  </si>
  <si>
    <t>CD.I. 2.2</t>
  </si>
  <si>
    <t>CD.I. 2.3</t>
  </si>
  <si>
    <t>CD.I. 2.X</t>
  </si>
  <si>
    <t>CD.C. 2.1</t>
  </si>
  <si>
    <t>CD.C. 2.2</t>
  </si>
  <si>
    <t>CD.C. 2.3</t>
  </si>
  <si>
    <t>CD.C. 2.X</t>
  </si>
  <si>
    <t>CD.I. 3.1</t>
  </si>
  <si>
    <t>CD.I. 3.2</t>
  </si>
  <si>
    <t>CD.C. 3.1</t>
  </si>
  <si>
    <t>CD.C. 3.2</t>
  </si>
  <si>
    <t>CD.I. 4.1</t>
  </si>
  <si>
    <t>CD.C. 4.1</t>
  </si>
  <si>
    <t>CD.I. 5.1</t>
  </si>
  <si>
    <t>CD.I. 5.2</t>
  </si>
  <si>
    <t>CD.I. 5.3</t>
  </si>
  <si>
    <t>CD.I. 5.4</t>
  </si>
  <si>
    <t>CD.I. 5.5</t>
  </si>
  <si>
    <t>CD.I. 5.6</t>
  </si>
  <si>
    <t>CD.C. 5.1</t>
  </si>
  <si>
    <t>CD.C. 5.2</t>
  </si>
  <si>
    <t>CD.C. 5.3</t>
  </si>
  <si>
    <t>CD.C. 5.4</t>
  </si>
  <si>
    <t>CD.C. 5.5</t>
  </si>
  <si>
    <t>CD.C. 5.6</t>
  </si>
  <si>
    <t>CD.I. X.1</t>
  </si>
  <si>
    <t>CD.C. X.1</t>
  </si>
  <si>
    <t>OP.R1</t>
  </si>
  <si>
    <t>OP.R2</t>
  </si>
  <si>
    <t>OP.R3</t>
  </si>
  <si>
    <t>OP.R4</t>
  </si>
  <si>
    <t>OP.R5</t>
  </si>
  <si>
    <t>OP.R6</t>
  </si>
  <si>
    <t>OP.RX</t>
  </si>
  <si>
    <t>Otros Proced Adm</t>
  </si>
  <si>
    <t>Concesión Demanial</t>
  </si>
  <si>
    <t>MATERIALIZACIÓN RIESGO EN CONCESION DEMANIAL</t>
  </si>
  <si>
    <t>MATERIALIZACIÓN RIESGO EN OTROS PROCED.ADM</t>
  </si>
  <si>
    <t>OP.I. X.X</t>
  </si>
  <si>
    <t>OP.C. 1.1</t>
  </si>
  <si>
    <t>OP.C. 1.2</t>
  </si>
  <si>
    <t>OP.C. 1.3</t>
  </si>
  <si>
    <t>OP.C. 1.X</t>
  </si>
  <si>
    <t>OP.C. X.X</t>
  </si>
  <si>
    <t>OP.I. 1.1</t>
  </si>
  <si>
    <t>OP.I. 1.2</t>
  </si>
  <si>
    <t>OP.I. 3.1</t>
  </si>
  <si>
    <t>OP.I. 3.2</t>
  </si>
  <si>
    <t>OP.C. 3.1</t>
  </si>
  <si>
    <t>OP.I. 4.1</t>
  </si>
  <si>
    <t>OP.I. 4.2</t>
  </si>
  <si>
    <t>OP.C. 4.1</t>
  </si>
  <si>
    <t>OP.C. 4.2</t>
  </si>
  <si>
    <t>OP.I. 5.1</t>
  </si>
  <si>
    <t>OP.C. 5.1</t>
  </si>
  <si>
    <t>OP.I. 6.1</t>
  </si>
  <si>
    <t>OP.I. 6.2</t>
  </si>
  <si>
    <t>OP.C. 6.1</t>
  </si>
  <si>
    <t>OP.I. X.1</t>
  </si>
  <si>
    <t>OP.C. X.1</t>
  </si>
  <si>
    <r>
      <t xml:space="preserve">6: EVALUACIÓN DE LA EXPOSICIÓN A RIESGOS DE FRAUDE ESPECÍFICOS - </t>
    </r>
    <r>
      <rPr>
        <b/>
        <u/>
        <sz val="12"/>
        <color theme="1"/>
        <rFont val="Calibri"/>
        <family val="2"/>
        <scheme val="minor"/>
      </rPr>
      <t xml:space="preserve">Concesión Demanial </t>
    </r>
  </si>
  <si>
    <t>RIESGO MÁXIMO MÉTODO GESTIÓN 
(CONCESIÓN DEMANIAL)</t>
  </si>
  <si>
    <t>Riesgo 4. "Falsedad documental "</t>
  </si>
  <si>
    <t>Riesgo 5. "Limitación de la concurrencia "</t>
  </si>
  <si>
    <r>
      <rPr>
        <b/>
        <i/>
        <sz val="9"/>
        <color theme="1"/>
        <rFont val="Calibri"/>
        <family val="2"/>
        <scheme val="minor"/>
      </rPr>
      <t xml:space="preserve">Ausencia habilitación competencial
</t>
    </r>
    <r>
      <rPr>
        <sz val="9"/>
        <color theme="1"/>
        <rFont val="Calibri"/>
        <family val="2"/>
        <scheme val="minor"/>
      </rPr>
      <t>Ausencia del informe de la CNMC sobre el Proyecto de Orden. La CNMC es el organismo competente para elaborar el  informe relativo al Proyecto de Orden por la que se aprueba el pliego de cláusulas administrativas particulares y de prescripciones técnicas para el otorgamiento por subasta de concesiones de uso privativo de dominio público radioeléctrico en la banda de 3400-3600 MHz y se convoca la correspondiente subasta.</t>
    </r>
  </si>
  <si>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</si>
  <si>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</si>
  <si>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rPr>
        <b/>
        <i/>
        <sz val="9"/>
        <color rgb="FF000000"/>
        <rFont val="Calibri"/>
        <family val="2"/>
        <scheme val="minor"/>
      </rPr>
      <t>No se han respetado los plazos establecidos en las bases reguladoras y convocatoria para la presentación de solicitudes.</t>
    </r>
    <r>
      <rPr>
        <i/>
        <sz val="9"/>
        <color rgb="FF000000"/>
        <rFont val="Calibri"/>
        <family val="2"/>
        <scheme val="minor"/>
      </rPr>
      <t xml:space="preserve">
</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</si>
  <si>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</si>
  <si>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</si>
  <si>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</si>
  <si>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t>
    </r>
  </si>
  <si>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</si>
  <si>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</si>
  <si>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</si>
  <si>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</si>
  <si>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</si>
  <si>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</si>
  <si>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</si>
  <si>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Guía del Sistema de seguimiento y acreditación del cumplimiento de Hitos y Objetivos en el ámbito del plan de recuperación, transformación y resiliencia.</t>
  </si>
  <si>
    <t>Orden HFP/55/2023, de 24 de enero, relativa al análisis sistemático del riesgo de conflicto de interés en los procedimientos que ejecutan el Plan de Recuperación, Transformación y Resiliencia.</t>
  </si>
  <si>
    <t>Real Decreto Ley 36/20230 de 30 de d iciembre, por el que se aprueban medidas urgentes para la modernizacion de la Administracion Pública y para la ejecuciñon del PRTR.</t>
  </si>
  <si>
    <t>Ley General de Subvenciones o Ley 38/2003, de 17 de noviembre, General de Subvenciones.</t>
  </si>
  <si>
    <t>Reglamento de desarrollo de la LG de Subvenciones o Real Decreto 887/2006, de 21 de julio, por el que se aprueba el Reglamento de la Ley 38/2003, de 17 de noviembre, General de Subvenciones.</t>
  </si>
  <si>
    <t>Guía para la aplicación de medidas antifraude en la ejecución del Plan de Recuperación, Transformación y Resiliencia.-IGAE</t>
  </si>
  <si>
    <t>Ley 9/2017, de 8 de noviembre, de Contratos del Sector Público</t>
  </si>
  <si>
    <t>Reglamento general de la Ley de Contratos de las Administraciones Públicas.</t>
  </si>
  <si>
    <t xml:space="preserve"> Ley 40/2015, de 1 de octubre, de Régimen Jurídico del Sector Público</t>
  </si>
  <si>
    <t>Ley 2/2023, de 20 de febrero, reguladora de la protección de las personas que informen sobre infracciones normativas y de lucha contra la corrupción.</t>
  </si>
  <si>
    <t>Documentos y Enlaces de interes en el PRTR - Council Implementing Decision (o CID).</t>
  </si>
  <si>
    <t>Resolución 1/2022, de 12 de abril, de la Secretaria General de Fondos Europeos, por la que se establecen instrucciones a fin de clarificar la condición de entidad ejecutora,</t>
  </si>
  <si>
    <t>Directiva (UE) 2017/1371 del Parlamento Europeo y del Consejo de 5 de julio de 2017 sobre la lucha contra el fraude que afecta a los intereses financieros de la Unión a través del Derecho penal.</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</si>
  <si>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</si>
  <si>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</si>
  <si>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</si>
  <si>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</si>
  <si>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</si>
  <si>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</si>
  <si>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</si>
  <si>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</si>
  <si>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Descripción del control estándar</t>
  </si>
  <si>
    <t xml:space="preserve"> CONTROLES ESTÁNDARES</t>
  </si>
  <si>
    <t>¿Se ha implementado este control estándar?</t>
  </si>
  <si>
    <t>Control alternativo</t>
  </si>
  <si>
    <t xml:space="preserve">PLAN DE ACCIÓN </t>
  </si>
  <si>
    <t>Fecha de implementación</t>
  </si>
  <si>
    <t>Efecto combinado de los controles alternativos sobre el IMPACTO del riesgo NETO</t>
  </si>
  <si>
    <t>Efecto combinado de los controles alternativos sobre la PROBABILIDAD del riesgo NETO</t>
  </si>
  <si>
    <t>El equipo de autoevaluación debe de rellenar únicamente las casillas en blanco</t>
  </si>
  <si>
    <r>
      <t xml:space="preserve">2. La entidad que proceda a realizar el ejercicio de evaluación </t>
    </r>
    <r>
      <rPr>
        <b/>
        <sz val="11"/>
        <rFont val="Calibri"/>
        <family val="2"/>
        <scheme val="minor"/>
      </rPr>
      <t>deberá elegir el método de gestión que le corresponda.</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</si>
  <si>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</si>
  <si>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</si>
  <si>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2.- DEFINICIONES</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</si>
  <si>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r>
  </si>
  <si>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</si>
  <si>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</si>
  <si>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</si>
  <si>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</si>
  <si>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</si>
  <si>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t>3.- INSTRUCCIONES PARA CUMPLIMENTAR LA MATRIZ</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</si>
  <si>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</si>
  <si>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</si>
  <si>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4.- RESULTADOS</t>
  </si>
  <si>
    <t>5.- CONCLUSIÓN.</t>
  </si>
  <si>
    <t>6.- FUENTES</t>
  </si>
  <si>
    <t>7.- ENLACES DE INTERÉS</t>
  </si>
  <si>
    <t>Ref.del Riesgo</t>
  </si>
  <si>
    <t>Número filas
(indicadores riesgo)</t>
  </si>
  <si>
    <t>Contar "SÍ"</t>
  </si>
  <si>
    <t>Contar "No"</t>
  </si>
  <si>
    <t>Contar "Vacío" cet</t>
  </si>
  <si>
    <t>Contar 'Control alternativo'</t>
  </si>
  <si>
    <t>Todos "No"
AND 
'no hay ningún control alternativo'</t>
  </si>
  <si>
    <t>Check</t>
  </si>
  <si>
    <t>S.I.*</t>
  </si>
  <si>
    <t>C.I.*</t>
  </si>
  <si>
    <t>CV.I.*</t>
  </si>
  <si>
    <t>MP.I.*</t>
  </si>
  <si>
    <t>OP.I.*</t>
  </si>
  <si>
    <t>CD.I.*</t>
  </si>
  <si>
    <t>S.I.6.1</t>
  </si>
  <si>
    <t>S.I.6.2</t>
  </si>
  <si>
    <t>S.I.6.3</t>
  </si>
  <si>
    <t>S.I.6.4</t>
  </si>
  <si>
    <t>C.I.9.1</t>
  </si>
  <si>
    <t>C.I.9.X</t>
  </si>
  <si>
    <t>Si se pone control alternativo en los nos, sele incompleto.</t>
  </si>
  <si>
    <t>MP.I.2.1</t>
  </si>
  <si>
    <t>MP.I.2.2</t>
  </si>
  <si>
    <t>MP.I.2.X</t>
  </si>
  <si>
    <t>MP.I.3.1</t>
  </si>
  <si>
    <t>MP.I.3.2</t>
  </si>
  <si>
    <t>MP.I.3.3</t>
  </si>
  <si>
    <t>MP.I.3.X</t>
  </si>
  <si>
    <t>OP.I. 1.3</t>
  </si>
  <si>
    <t>OP.I.2.1</t>
  </si>
  <si>
    <t>OP.I.2.2</t>
  </si>
  <si>
    <t>OP.I.2.3</t>
  </si>
  <si>
    <t>OP.I.X.X</t>
  </si>
  <si>
    <t>N.I.*</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</si>
  <si>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</si>
  <si>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1.- INTRODUCCIÓN</t>
  </si>
  <si>
    <t xml:space="preserve">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estándar para cada uno de ellos.
En caso de añadir, si así lo estima necesario el equipo de evaluación, nuevos riesgos con sus correspondientes identificadores de riesgo y controles, rogamos respete la codificación de las referencias secuenciales para ellos, tal y como se explica a continuación. 	</t>
  </si>
  <si>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</si>
  <si>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INSTRUCCIONES DE USO DE LA HERRAMIENTA DE EVALUACIÓN RIESGO DE FRAUDE Y CORRUPCIÓN (MATRIZ DE RIESGOS)</t>
  </si>
  <si>
    <t>El cuestionario y la evaluación de los indicadores de riesgos deberá ser firmado y remitido a SETELECO cargándolo en la :</t>
  </si>
  <si>
    <t xml:space="preserve"> Herramienta de Reporte de Subproyectos (HRS) </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</si>
  <si>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 xml:space="preserve">(EPU): 1. Subvenciones (S); 2. Contratación (C); 3. Convenios (CV);  4. Medios propios (MP); 5. Otros Proced Adm (OP); 6. Concesión demanial (CD); 7. Normativa (N) </t>
    </r>
  </si>
  <si>
    <t>● La Orden de resolución subasta se notificará a los licitadores y se publicará en la página web del Ministerio de Transformación Digital y Función Pública y en el «Boletín Oficial del Estado».
● Verificar el establecimiento en el procedimiento el examen de los antecedentes de los pontenciales asesores externos que participen en el mismo.</t>
  </si>
  <si>
    <t>Este Libro Excel utiliza fórmulas solo compatibles con las siguientes versiones de Office o LibreOffice:</t>
  </si>
  <si>
    <t>- Office 2019 o superiores, incluído Office 365.</t>
  </si>
  <si>
    <t>- LibreOffice 5.2 o superiores.</t>
  </si>
  <si>
    <t>N.I. 2.2</t>
  </si>
  <si>
    <t>N.I. 2,3</t>
  </si>
  <si>
    <t>N.C. 2.3</t>
  </si>
  <si>
    <t>N.C. 2.2</t>
  </si>
  <si>
    <t>N.C.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</si>
</sst>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sz val="9"/>
      <color theme="1"/>
      <name val="Calibri"/>
      <family val="2"/>
    </font>
    <font>
      <sz val="9"/>
      <color rgb="FFFF0000"/>
      <name val="Calibri"/>
      <family val="2"/>
      <scheme val="minor"/>
    </font>
    <font>
      <i/>
      <sz val="9"/>
      <color rgb="FFFF0000"/>
      <name val="Calibri"/>
      <family val="2"/>
      <scheme val="minor"/>
    </font>
    <font>
      <sz val="10"/>
      <color rgb="FFFF0000"/>
      <name val="Arial"/>
      <family val="2"/>
    </font>
    <font>
      <b/>
      <sz val="10"/>
      <color theme="1"/>
      <name val="Calibri"/>
      <family val="2"/>
      <scheme val="minor"/>
    </font>
    <font>
      <b/>
      <sz val="14"/>
      <color theme="1"/>
      <name val="Calibri"/>
      <family val="2"/>
      <scheme val="minor"/>
    </font>
    <font>
      <sz val="5"/>
      <color theme="1"/>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9"/>
      <color rgb="FF000000"/>
      <name val="Calibri"/>
      <family val="2"/>
    </font>
    <font>
      <sz val="10"/>
      <color theme="1"/>
      <name val="Arial"/>
      <family val="2"/>
    </font>
    <font>
      <b/>
      <sz val="9"/>
      <color rgb="FF000000"/>
      <name val="Calibri"/>
      <family val="2"/>
    </font>
    <font>
      <sz val="12"/>
      <color theme="0" tint="-0.499984740745262"/>
      <name val="Arial"/>
      <family val="2"/>
    </font>
    <font>
      <sz val="10"/>
      <color theme="1"/>
      <name val="Arial"/>
      <family val="2"/>
    </font>
    <font>
      <i/>
      <sz val="9"/>
      <color rgb="FF000000"/>
      <name val="Calibri"/>
      <family val="2"/>
      <scheme val="minor"/>
    </font>
    <font>
      <sz val="12"/>
      <name val="Arial"/>
      <family val="2"/>
    </font>
    <font>
      <b/>
      <sz val="12"/>
      <name val="Arial"/>
      <family val="2"/>
    </font>
    <font>
      <i/>
      <sz val="10"/>
      <color theme="1"/>
      <name val="Calibri"/>
      <family val="2"/>
      <scheme val="minor"/>
    </font>
    <font>
      <sz val="10"/>
      <name val="Arial"/>
      <family val="2"/>
    </font>
    <font>
      <b/>
      <sz val="11"/>
      <name val="Calibri"/>
      <family val="2"/>
      <scheme val="minor"/>
    </font>
    <font>
      <b/>
      <u/>
      <sz val="11"/>
      <name val="Calibri"/>
      <family val="2"/>
      <scheme val="minor"/>
    </font>
    <font>
      <sz val="11"/>
      <color rgb="FFFF0000"/>
      <name val="Calibri"/>
      <family val="2"/>
      <scheme val="minor"/>
    </font>
    <font>
      <b/>
      <sz val="9"/>
      <color rgb="FFFF0000"/>
      <name val="Calibri"/>
      <family val="2"/>
      <scheme val="minor"/>
    </font>
    <font>
      <u/>
      <sz val="11"/>
      <name val="Calibri"/>
      <family val="2"/>
      <scheme val="minor"/>
    </font>
  </fonts>
  <fills count="3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rgb="FFFFC7CE"/>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E7E6E6"/>
        <bgColor indexed="64"/>
      </patternFill>
    </fill>
    <fill>
      <patternFill patternType="solid">
        <fgColor rgb="FFD9D9D9"/>
        <bgColor rgb="FF000000"/>
      </patternFill>
    </fill>
    <fill>
      <patternFill patternType="solid">
        <fgColor rgb="FFD0CECE"/>
        <bgColor indexed="64"/>
      </patternFill>
    </fill>
    <fill>
      <patternFill patternType="solid">
        <fgColor rgb="FFF2F2F2"/>
        <bgColor rgb="FF000000"/>
      </patternFill>
    </fill>
    <fill>
      <patternFill patternType="solid">
        <fgColor rgb="FFFF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style="thin">
        <color indexed="64"/>
      </left>
      <right/>
      <top style="medium">
        <color indexed="64"/>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indexed="64"/>
      </right>
      <top/>
      <bottom/>
      <diagonal/>
    </border>
    <border>
      <left style="thin">
        <color indexed="64"/>
      </left>
      <right style="thin">
        <color theme="0" tint="-0.34998626667073579"/>
      </right>
      <top style="thin">
        <color theme="0" tint="-0.34998626667073579"/>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top/>
      <bottom style="thin">
        <color theme="0" tint="-0.34998626667073579"/>
      </bottom>
      <diagonal/>
    </border>
    <border>
      <left style="thin">
        <color rgb="FF000000"/>
      </left>
      <right style="thin">
        <color theme="0" tint="-0.34998626667073579"/>
      </right>
      <top style="thin">
        <color rgb="FF000000"/>
      </top>
      <bottom style="thin">
        <color rgb="FF000000"/>
      </bottom>
      <diagonal/>
    </border>
    <border>
      <left style="thin">
        <color indexed="64"/>
      </left>
      <right style="thin">
        <color theme="0" tint="-0.34998626667073579"/>
      </right>
      <top/>
      <bottom style="thin">
        <color theme="0" tint="-0.34998626667073579"/>
      </bottom>
      <diagonal/>
    </border>
    <border>
      <left style="thin">
        <color theme="0" tint="-0.34998626667073579"/>
      </left>
      <right/>
      <top style="thin">
        <color rgb="FF000000"/>
      </top>
      <bottom style="thin">
        <color rgb="FF000000"/>
      </bottom>
      <diagonal/>
    </border>
    <border>
      <left/>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rgb="FF000000"/>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style="thin">
        <color indexed="64"/>
      </right>
      <top style="thin">
        <color theme="0" tint="-0.34998626667073579"/>
      </top>
      <bottom/>
      <diagonal/>
    </border>
    <border>
      <left/>
      <right/>
      <top style="thin">
        <color theme="0" tint="-0.34998626667073579"/>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1" fillId="0" borderId="0"/>
    <xf numFmtId="0" fontId="29" fillId="0" borderId="0" applyNumberFormat="0" applyFill="0" applyBorder="0" applyAlignment="0" applyProtection="0"/>
  </cellStyleXfs>
  <cellXfs count="51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0" fillId="0" borderId="14" xfId="1" applyFont="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6" xfId="1" applyFont="1" applyBorder="1" applyAlignment="1">
      <alignment horizontal="center" vertical="center" wrapText="1"/>
    </xf>
    <xf numFmtId="0" fontId="12" fillId="0" borderId="0" xfId="1" applyFont="1" applyAlignment="1">
      <alignment horizontal="left" vertical="center"/>
    </xf>
    <xf numFmtId="0" fontId="10" fillId="0" borderId="0" xfId="1" applyFont="1" applyAlignment="1">
      <alignment horizontal="left"/>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7" fillId="0" borderId="0" xfId="1" applyFont="1" applyAlignment="1">
      <alignment horizontal="center" vertical="center" wrapText="1"/>
    </xf>
    <xf numFmtId="0" fontId="10" fillId="0" borderId="15" xfId="1" applyFont="1" applyBorder="1" applyAlignment="1">
      <alignment horizontal="center"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1" xfId="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15" borderId="1" xfId="1" applyFont="1" applyFill="1" applyBorder="1" applyAlignment="1">
      <alignment horizontal="left" vertical="center" wrapText="1"/>
    </xf>
    <xf numFmtId="0" fontId="13" fillId="15" borderId="2"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37" fillId="0" borderId="0" xfId="0" applyFont="1"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39" fillId="0" borderId="0" xfId="0" applyFont="1"/>
    <xf numFmtId="0" fontId="42" fillId="0" borderId="0" xfId="1" applyFont="1"/>
    <xf numFmtId="0" fontId="12" fillId="9" borderId="27"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10" xfId="1" applyFont="1" applyFill="1" applyBorder="1" applyAlignment="1">
      <alignment horizontal="center" wrapText="1"/>
    </xf>
    <xf numFmtId="0" fontId="12" fillId="20" borderId="20" xfId="0" applyFont="1" applyFill="1" applyBorder="1"/>
    <xf numFmtId="0" fontId="12" fillId="18" borderId="6" xfId="1" applyFont="1" applyFill="1" applyBorder="1" applyAlignment="1">
      <alignment horizontal="center" vertical="center"/>
    </xf>
    <xf numFmtId="0" fontId="17" fillId="0" borderId="0" xfId="1" applyFont="1"/>
    <xf numFmtId="0" fontId="38" fillId="0" borderId="40" xfId="0" applyFont="1" applyBorder="1" applyAlignment="1" applyProtection="1">
      <alignment vertical="center" wrapText="1"/>
      <protection locked="0"/>
    </xf>
    <xf numFmtId="0" fontId="38" fillId="0" borderId="40" xfId="0" applyFont="1" applyBorder="1" applyAlignment="1" applyProtection="1">
      <alignment vertical="center"/>
      <protection locked="0"/>
    </xf>
    <xf numFmtId="0" fontId="38" fillId="0" borderId="40" xfId="0" applyFont="1" applyBorder="1" applyAlignment="1" applyProtection="1">
      <alignment horizontal="center" vertical="center"/>
      <protection locked="0"/>
    </xf>
    <xf numFmtId="0" fontId="0" fillId="0" borderId="41" xfId="0" applyBorder="1"/>
    <xf numFmtId="0" fontId="44" fillId="0" borderId="19" xfId="0" applyFont="1" applyBorder="1" applyAlignment="1" applyProtection="1">
      <alignment vertical="center"/>
      <protection locked="0"/>
    </xf>
    <xf numFmtId="0" fontId="0" fillId="0" borderId="35" xfId="0" applyBorder="1"/>
    <xf numFmtId="0" fontId="45" fillId="0" borderId="19" xfId="0" applyFont="1" applyBorder="1" applyAlignment="1" applyProtection="1">
      <alignment vertical="center" wrapText="1"/>
      <protection locked="0"/>
    </xf>
    <xf numFmtId="0" fontId="0" fillId="0" borderId="19" xfId="0" applyBorder="1"/>
    <xf numFmtId="0" fontId="0" fillId="0" borderId="42" xfId="0" applyBorder="1"/>
    <xf numFmtId="0" fontId="0" fillId="0" borderId="37" xfId="0" applyBorder="1"/>
    <xf numFmtId="0" fontId="0" fillId="0" borderId="21" xfId="0" applyBorder="1"/>
    <xf numFmtId="0" fontId="46" fillId="0" borderId="40" xfId="0" applyFont="1" applyBorder="1" applyAlignment="1" applyProtection="1">
      <alignment vertical="center"/>
      <protection locked="0"/>
    </xf>
    <xf numFmtId="0" fontId="38" fillId="0" borderId="1" xfId="0" applyFont="1" applyBorder="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47" fillId="0" borderId="35" xfId="0" applyFont="1" applyBorder="1" applyAlignment="1">
      <alignment vertical="center" wrapText="1"/>
    </xf>
    <xf numFmtId="0" fontId="38" fillId="0" borderId="0" xfId="0" applyFont="1" applyAlignment="1" applyProtection="1">
      <alignment horizontal="center" vertical="center"/>
      <protection locked="0"/>
    </xf>
    <xf numFmtId="0" fontId="45" fillId="0" borderId="0" xfId="0" applyFont="1" applyAlignment="1" applyProtection="1">
      <alignment vertical="center" wrapText="1"/>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7" fillId="0" borderId="0" xfId="0" applyFont="1" applyAlignment="1">
      <alignment horizontal="right" vertical="center" wrapText="1"/>
    </xf>
    <xf numFmtId="0" fontId="13" fillId="14" borderId="3" xfId="1" applyFont="1" applyFill="1" applyBorder="1" applyAlignment="1">
      <alignment horizontal="center" vertical="center" wrapText="1"/>
    </xf>
    <xf numFmtId="0" fontId="43" fillId="0" borderId="0" xfId="0" applyFont="1" applyAlignment="1">
      <alignment vertical="center"/>
    </xf>
    <xf numFmtId="0" fontId="43" fillId="0" borderId="35"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47" fillId="0" borderId="0" xfId="0" applyFont="1" applyAlignment="1">
      <alignment horizontal="center" vertical="center" wrapText="1"/>
    </xf>
    <xf numFmtId="0" fontId="33" fillId="0" borderId="1" xfId="0" applyFont="1" applyBorder="1" applyAlignment="1" applyProtection="1">
      <alignment vertical="center"/>
      <protection locked="0"/>
    </xf>
    <xf numFmtId="2" fontId="10" fillId="22" borderId="1" xfId="1" applyNumberFormat="1" applyFont="1" applyFill="1" applyBorder="1" applyAlignment="1">
      <alignment horizontal="center" vertical="center"/>
    </xf>
    <xf numFmtId="0" fontId="12" fillId="15" borderId="2" xfId="1" applyFont="1" applyFill="1" applyBorder="1" applyAlignment="1">
      <alignment horizontal="center" vertical="center" wrapText="1"/>
    </xf>
    <xf numFmtId="0" fontId="17" fillId="23" borderId="6" xfId="1" applyFont="1" applyFill="1" applyBorder="1" applyAlignment="1">
      <alignment horizontal="center" vertical="center" wrapText="1"/>
    </xf>
    <xf numFmtId="0" fontId="10" fillId="23" borderId="6" xfId="1" applyFont="1" applyFill="1" applyBorder="1" applyAlignment="1">
      <alignment horizontal="center" vertical="center" wrapText="1"/>
    </xf>
    <xf numFmtId="0" fontId="10" fillId="23" borderId="1" xfId="1" applyFont="1" applyFill="1" applyBorder="1" applyAlignment="1">
      <alignment horizontal="center" vertical="center" wrapText="1"/>
    </xf>
    <xf numFmtId="0" fontId="17" fillId="23" borderId="17" xfId="1" applyFont="1" applyFill="1" applyBorder="1" applyAlignment="1">
      <alignment horizontal="center" vertical="center" wrapText="1"/>
    </xf>
    <xf numFmtId="0" fontId="12" fillId="15" borderId="42" xfId="1" applyFont="1" applyFill="1" applyBorder="1" applyAlignment="1">
      <alignment horizontal="center" vertical="center" wrapText="1"/>
    </xf>
    <xf numFmtId="0" fontId="12" fillId="15" borderId="18" xfId="1" applyFont="1" applyFill="1" applyBorder="1" applyAlignment="1">
      <alignment horizontal="center" vertical="center" wrapText="1"/>
    </xf>
    <xf numFmtId="0" fontId="10" fillId="23" borderId="14" xfId="1" applyFont="1" applyFill="1" applyBorder="1" applyAlignment="1">
      <alignment horizontal="center" vertical="center" wrapText="1"/>
    </xf>
    <xf numFmtId="0" fontId="10" fillId="23" borderId="16" xfId="1" applyFont="1" applyFill="1" applyBorder="1" applyAlignment="1">
      <alignment horizontal="center" vertical="center" wrapText="1"/>
    </xf>
    <xf numFmtId="0" fontId="10" fillId="23" borderId="15" xfId="1" applyFont="1" applyFill="1" applyBorder="1" applyAlignment="1">
      <alignment horizontal="center" vertical="center" wrapText="1"/>
    </xf>
    <xf numFmtId="0" fontId="10" fillId="23" borderId="1" xfId="1" applyFont="1" applyFill="1" applyBorder="1" applyAlignment="1">
      <alignment horizontal="center" vertical="center"/>
    </xf>
    <xf numFmtId="0" fontId="18" fillId="23" borderId="1" xfId="1" applyFont="1" applyFill="1" applyBorder="1" applyAlignment="1">
      <alignment vertical="center" wrapText="1"/>
    </xf>
    <xf numFmtId="2" fontId="10" fillId="12" borderId="1" xfId="1" applyNumberFormat="1" applyFont="1" applyFill="1" applyBorder="1" applyAlignment="1">
      <alignment horizontal="center" vertical="center"/>
    </xf>
    <xf numFmtId="1" fontId="10" fillId="12" borderId="1" xfId="1" applyNumberFormat="1" applyFont="1" applyFill="1" applyBorder="1" applyAlignment="1">
      <alignment horizontal="center" vertical="center"/>
    </xf>
    <xf numFmtId="0" fontId="12" fillId="23" borderId="1" xfId="1" applyFont="1" applyFill="1" applyBorder="1" applyAlignment="1">
      <alignment horizontal="center" vertical="center" wrapText="1"/>
    </xf>
    <xf numFmtId="0" fontId="17" fillId="23" borderId="1" xfId="1" applyFont="1" applyFill="1" applyBorder="1" applyAlignment="1">
      <alignment horizontal="center" vertical="center" wrapText="1"/>
    </xf>
    <xf numFmtId="0" fontId="23" fillId="23" borderId="1" xfId="1" applyFont="1" applyFill="1" applyBorder="1" applyAlignment="1">
      <alignment horizontal="left" vertical="center" wrapText="1"/>
    </xf>
    <xf numFmtId="1" fontId="0" fillId="22" borderId="0" xfId="0" applyNumberFormat="1" applyFill="1" applyAlignment="1">
      <alignment horizontal="center"/>
    </xf>
    <xf numFmtId="0" fontId="17" fillId="12" borderId="1" xfId="1" applyFont="1" applyFill="1" applyBorder="1" applyAlignment="1">
      <alignment vertical="center" wrapText="1"/>
    </xf>
    <xf numFmtId="0" fontId="10" fillId="12" borderId="15" xfId="1" applyFont="1" applyFill="1" applyBorder="1" applyAlignment="1">
      <alignment horizontal="center" vertical="center" wrapText="1"/>
    </xf>
    <xf numFmtId="0" fontId="10" fillId="12" borderId="14" xfId="1" applyFont="1" applyFill="1" applyBorder="1" applyAlignment="1">
      <alignment horizontal="center" vertical="center" wrapText="1"/>
    </xf>
    <xf numFmtId="0" fontId="10" fillId="12" borderId="16" xfId="1" applyFont="1" applyFill="1" applyBorder="1" applyAlignment="1">
      <alignment horizontal="center" vertical="center" wrapText="1"/>
    </xf>
    <xf numFmtId="0" fontId="12" fillId="12" borderId="1" xfId="1" applyFont="1" applyFill="1" applyBorder="1" applyAlignment="1">
      <alignment vertical="center" wrapText="1"/>
    </xf>
    <xf numFmtId="0" fontId="10" fillId="25" borderId="1" xfId="1" applyFont="1" applyFill="1" applyBorder="1" applyAlignment="1">
      <alignment horizontal="center" vertical="center" wrapText="1"/>
    </xf>
    <xf numFmtId="0" fontId="17" fillId="25" borderId="6" xfId="1" applyFont="1" applyFill="1" applyBorder="1" applyAlignment="1">
      <alignment horizontal="center" vertical="center" wrapText="1"/>
    </xf>
    <xf numFmtId="0" fontId="39" fillId="25" borderId="20" xfId="0" applyFont="1" applyFill="1" applyBorder="1" applyAlignment="1">
      <alignment horizontal="center"/>
    </xf>
    <xf numFmtId="0" fontId="39" fillId="25" borderId="28" xfId="0" applyFont="1" applyFill="1" applyBorder="1" applyAlignment="1">
      <alignment horizontal="center"/>
    </xf>
    <xf numFmtId="0" fontId="17" fillId="25" borderId="1" xfId="1" applyFont="1" applyFill="1" applyBorder="1" applyAlignment="1">
      <alignment horizontal="center" vertical="center" wrapText="1"/>
    </xf>
    <xf numFmtId="0" fontId="0" fillId="0" borderId="20" xfId="0" applyBorder="1"/>
    <xf numFmtId="0" fontId="12" fillId="23" borderId="1" xfId="1" applyFont="1" applyFill="1" applyBorder="1" applyAlignment="1">
      <alignment horizontal="left" vertical="center" wrapText="1"/>
    </xf>
    <xf numFmtId="2" fontId="49" fillId="26" borderId="1" xfId="0" applyNumberFormat="1" applyFont="1" applyFill="1" applyBorder="1" applyAlignment="1">
      <alignment horizontal="center" vertical="center"/>
    </xf>
    <xf numFmtId="2" fontId="10" fillId="25" borderId="1" xfId="1" applyNumberFormat="1" applyFont="1" applyFill="1" applyBorder="1" applyAlignment="1">
      <alignment horizontal="center" vertical="center"/>
    </xf>
    <xf numFmtId="0" fontId="13" fillId="12" borderId="1" xfId="1" applyFont="1" applyFill="1" applyBorder="1" applyAlignment="1">
      <alignment vertical="center" wrapText="1"/>
    </xf>
    <xf numFmtId="0" fontId="10" fillId="11" borderId="1" xfId="1" applyFont="1" applyFill="1" applyBorder="1" applyAlignment="1">
      <alignment horizontal="center" vertical="center"/>
    </xf>
    <xf numFmtId="0" fontId="12" fillId="12" borderId="1" xfId="1" applyFont="1" applyFill="1" applyBorder="1" applyAlignment="1">
      <alignment horizontal="left" vertical="center" wrapText="1"/>
    </xf>
    <xf numFmtId="0" fontId="50" fillId="0" borderId="0" xfId="1" applyFont="1"/>
    <xf numFmtId="0" fontId="10" fillId="27" borderId="1" xfId="1" applyFont="1" applyFill="1" applyBorder="1" applyAlignment="1">
      <alignment horizontal="center" vertical="center"/>
    </xf>
    <xf numFmtId="2" fontId="10" fillId="27" borderId="1" xfId="1" applyNumberFormat="1" applyFont="1" applyFill="1" applyBorder="1" applyAlignment="1">
      <alignment horizontal="center" vertical="center"/>
    </xf>
    <xf numFmtId="2" fontId="10" fillId="22" borderId="2" xfId="1" applyNumberFormat="1" applyFont="1" applyFill="1" applyBorder="1" applyAlignment="1">
      <alignment horizontal="center" vertical="center"/>
    </xf>
    <xf numFmtId="0" fontId="51" fillId="28" borderId="1" xfId="0" applyFont="1" applyFill="1" applyBorder="1" applyAlignment="1">
      <alignment horizontal="center" vertical="center" wrapText="1"/>
    </xf>
    <xf numFmtId="0" fontId="51" fillId="28" borderId="4" xfId="0" applyFont="1" applyFill="1" applyBorder="1" applyAlignment="1">
      <alignment horizontal="center" vertical="center" wrapText="1"/>
    </xf>
    <xf numFmtId="0" fontId="12" fillId="27" borderId="1" xfId="1" applyFont="1" applyFill="1" applyBorder="1" applyAlignment="1">
      <alignment vertical="center" wrapText="1"/>
    </xf>
    <xf numFmtId="0" fontId="13" fillId="27" borderId="1" xfId="1" applyFont="1" applyFill="1" applyBorder="1" applyAlignment="1">
      <alignment vertical="center" wrapText="1"/>
    </xf>
    <xf numFmtId="0" fontId="52" fillId="0" borderId="0" xfId="1" applyFont="1" applyAlignment="1">
      <alignment wrapText="1"/>
    </xf>
    <xf numFmtId="0" fontId="12" fillId="27" borderId="1" xfId="1" applyFont="1" applyFill="1" applyBorder="1" applyAlignment="1">
      <alignment horizontal="left" vertical="center" wrapText="1"/>
    </xf>
    <xf numFmtId="0" fontId="27" fillId="23" borderId="1" xfId="0" applyFont="1" applyFill="1" applyBorder="1" applyAlignment="1">
      <alignment horizontal="left" vertical="center" wrapText="1"/>
    </xf>
    <xf numFmtId="0" fontId="13" fillId="23" borderId="1" xfId="1" applyFont="1" applyFill="1" applyBorder="1" applyAlignment="1">
      <alignment vertical="center" wrapText="1"/>
    </xf>
    <xf numFmtId="0" fontId="10" fillId="27" borderId="1" xfId="0" applyFont="1" applyFill="1" applyBorder="1" applyAlignment="1">
      <alignment horizontal="left" vertical="center" wrapText="1"/>
    </xf>
    <xf numFmtId="0" fontId="10" fillId="27" borderId="1" xfId="0" applyFont="1" applyFill="1" applyBorder="1" applyAlignment="1">
      <alignment horizontal="left" vertical="top" wrapText="1"/>
    </xf>
    <xf numFmtId="0" fontId="17" fillId="27" borderId="19" xfId="0" applyFont="1" applyFill="1" applyBorder="1" applyAlignment="1">
      <alignment horizontal="left" vertical="center" wrapText="1"/>
    </xf>
    <xf numFmtId="0" fontId="10" fillId="23" borderId="19" xfId="0" applyFont="1" applyFill="1" applyBorder="1" applyAlignment="1">
      <alignment horizontal="left" vertical="center" wrapText="1"/>
    </xf>
    <xf numFmtId="0" fontId="10" fillId="27" borderId="19" xfId="0" applyFont="1" applyFill="1" applyBorder="1" applyAlignment="1">
      <alignment horizontal="left" vertical="top" wrapText="1"/>
    </xf>
    <xf numFmtId="0" fontId="10" fillId="27" borderId="18" xfId="0" applyFont="1" applyFill="1" applyBorder="1" applyAlignment="1">
      <alignment vertical="center" wrapText="1"/>
    </xf>
    <xf numFmtId="0" fontId="10" fillId="4" borderId="15"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2" fillId="9" borderId="61" xfId="1" applyFont="1" applyFill="1" applyBorder="1" applyAlignment="1">
      <alignment horizontal="center" wrapText="1"/>
    </xf>
    <xf numFmtId="0" fontId="10" fillId="0" borderId="64" xfId="1" applyFont="1" applyBorder="1" applyAlignment="1">
      <alignment horizontal="center" vertical="center" wrapText="1"/>
    </xf>
    <xf numFmtId="0" fontId="10" fillId="0" borderId="65" xfId="1" applyFont="1" applyBorder="1" applyAlignment="1">
      <alignment horizontal="center" vertical="center" wrapText="1"/>
    </xf>
    <xf numFmtId="2" fontId="10" fillId="25" borderId="2" xfId="1" applyNumberFormat="1" applyFont="1" applyFill="1" applyBorder="1" applyAlignment="1">
      <alignment horizontal="center" vertical="center"/>
    </xf>
    <xf numFmtId="2" fontId="49" fillId="26" borderId="2" xfId="0" applyNumberFormat="1" applyFont="1" applyFill="1" applyBorder="1" applyAlignment="1">
      <alignment horizontal="center" vertical="center"/>
    </xf>
    <xf numFmtId="0" fontId="10" fillId="29" borderId="0" xfId="1" applyFont="1" applyFill="1" applyAlignment="1">
      <alignment wrapText="1"/>
    </xf>
    <xf numFmtId="0" fontId="12" fillId="15" borderId="17" xfId="1" applyFont="1" applyFill="1" applyBorder="1" applyAlignment="1">
      <alignment horizontal="center" vertical="center" wrapText="1"/>
    </xf>
    <xf numFmtId="2" fontId="10" fillId="27" borderId="2" xfId="1" applyNumberFormat="1" applyFont="1" applyFill="1" applyBorder="1" applyAlignment="1">
      <alignment horizontal="center" vertical="center"/>
    </xf>
    <xf numFmtId="0" fontId="10" fillId="27" borderId="1" xfId="1" applyFont="1" applyFill="1" applyBorder="1" applyAlignment="1">
      <alignment horizontal="center" vertical="center" wrapText="1"/>
    </xf>
    <xf numFmtId="0" fontId="17" fillId="27" borderId="1" xfId="1" applyFont="1" applyFill="1" applyBorder="1" applyAlignment="1">
      <alignment horizontal="center" vertical="center" wrapText="1"/>
    </xf>
    <xf numFmtId="0" fontId="10" fillId="27" borderId="6" xfId="1" applyFont="1" applyFill="1" applyBorder="1" applyAlignment="1">
      <alignment horizontal="center" vertical="center" wrapText="1"/>
    </xf>
    <xf numFmtId="0" fontId="17" fillId="27" borderId="6" xfId="1" applyFont="1" applyFill="1" applyBorder="1" applyAlignment="1">
      <alignment horizontal="center" vertical="center" wrapText="1"/>
    </xf>
    <xf numFmtId="0" fontId="12" fillId="12" borderId="20" xfId="1" applyFont="1" applyFill="1" applyBorder="1" applyAlignment="1">
      <alignment horizontal="center" vertical="center" wrapText="1"/>
    </xf>
    <xf numFmtId="2" fontId="10" fillId="27" borderId="4" xfId="1" applyNumberFormat="1" applyFont="1" applyFill="1" applyBorder="1" applyAlignment="1">
      <alignment horizontal="center" vertical="center"/>
    </xf>
    <xf numFmtId="0" fontId="12" fillId="23" borderId="6" xfId="1" applyFont="1" applyFill="1" applyBorder="1" applyAlignment="1">
      <alignment horizontal="center" vertical="center"/>
    </xf>
    <xf numFmtId="0" fontId="13" fillId="23" borderId="1" xfId="1" applyFont="1" applyFill="1" applyBorder="1" applyAlignment="1">
      <alignment horizontal="center" vertical="center"/>
    </xf>
    <xf numFmtId="0" fontId="13" fillId="23" borderId="1" xfId="1" applyFont="1" applyFill="1" applyBorder="1" applyAlignment="1">
      <alignment horizontal="center" vertical="center" wrapText="1"/>
    </xf>
    <xf numFmtId="0" fontId="10" fillId="23" borderId="1" xfId="0" applyFont="1" applyFill="1" applyBorder="1" applyAlignment="1">
      <alignment horizontal="left" vertical="center" wrapText="1"/>
    </xf>
    <xf numFmtId="0" fontId="10" fillId="23" borderId="17" xfId="0" applyFont="1" applyFill="1" applyBorder="1" applyAlignment="1">
      <alignment horizontal="left" vertical="center" wrapText="1"/>
    </xf>
    <xf numFmtId="0" fontId="10" fillId="23" borderId="18" xfId="0" applyFont="1" applyFill="1" applyBorder="1" applyAlignment="1">
      <alignment horizontal="left" vertical="center" wrapText="1"/>
    </xf>
    <xf numFmtId="0" fontId="40" fillId="23" borderId="1" xfId="1" applyFont="1" applyFill="1" applyBorder="1" applyAlignment="1">
      <alignment horizontal="center" vertical="center"/>
    </xf>
    <xf numFmtId="0" fontId="17" fillId="23" borderId="1" xfId="1" applyFont="1" applyFill="1" applyBorder="1" applyAlignment="1">
      <alignment horizontal="center" vertical="center"/>
    </xf>
    <xf numFmtId="0" fontId="10" fillId="23" borderId="1" xfId="0" applyFont="1" applyFill="1" applyBorder="1" applyAlignment="1">
      <alignment horizontal="left" vertical="top" wrapText="1"/>
    </xf>
    <xf numFmtId="1" fontId="10" fillId="19" borderId="1" xfId="1" applyNumberFormat="1" applyFont="1" applyFill="1" applyBorder="1" applyAlignment="1">
      <alignment horizontal="center" vertical="center"/>
    </xf>
    <xf numFmtId="0" fontId="10" fillId="19" borderId="1" xfId="1" applyFont="1" applyFill="1" applyBorder="1" applyAlignment="1">
      <alignment horizontal="center" vertical="center"/>
    </xf>
    <xf numFmtId="2" fontId="10" fillId="19" borderId="1" xfId="1" applyNumberFormat="1" applyFont="1" applyFill="1" applyBorder="1" applyAlignment="1">
      <alignment horizontal="center" vertical="center"/>
    </xf>
    <xf numFmtId="0" fontId="27" fillId="19" borderId="1" xfId="0" applyFont="1" applyFill="1" applyBorder="1" applyAlignment="1">
      <alignment horizontal="left" vertical="center" wrapText="1"/>
    </xf>
    <xf numFmtId="0" fontId="13" fillId="19" borderId="1" xfId="1" applyFont="1" applyFill="1" applyBorder="1" applyAlignment="1">
      <alignment vertical="center" wrapText="1"/>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0" fillId="25" borderId="1" xfId="1" applyFont="1" applyFill="1" applyBorder="1" applyAlignment="1">
      <alignment horizontal="center" vertical="center"/>
    </xf>
    <xf numFmtId="0" fontId="10" fillId="25" borderId="1" xfId="0" applyFont="1" applyFill="1" applyBorder="1" applyAlignment="1">
      <alignment horizontal="left" vertical="center" wrapText="1"/>
    </xf>
    <xf numFmtId="1" fontId="10" fillId="27" borderId="1" xfId="1" applyNumberFormat="1" applyFont="1" applyFill="1" applyBorder="1" applyAlignment="1">
      <alignment horizontal="center" vertical="center"/>
    </xf>
    <xf numFmtId="0" fontId="18" fillId="0" borderId="1" xfId="1" applyFont="1" applyBorder="1" applyAlignment="1" applyProtection="1">
      <alignment horizontal="center" vertical="center"/>
      <protection locked="0"/>
    </xf>
    <xf numFmtId="0" fontId="27" fillId="0" borderId="20" xfId="0" applyFont="1" applyBorder="1" applyProtection="1">
      <protection locked="0"/>
    </xf>
    <xf numFmtId="0" fontId="18" fillId="0" borderId="1" xfId="1" applyFont="1" applyBorder="1" applyAlignment="1" applyProtection="1">
      <alignment horizontal="center" vertical="center" wrapText="1"/>
      <protection locked="0"/>
    </xf>
    <xf numFmtId="0" fontId="0" fillId="0" borderId="20" xfId="0" applyBorder="1" applyProtection="1">
      <protection locked="0"/>
    </xf>
    <xf numFmtId="0" fontId="0" fillId="0" borderId="1" xfId="0" applyBorder="1" applyProtection="1">
      <protection locked="0"/>
    </xf>
    <xf numFmtId="0" fontId="0" fillId="0" borderId="30" xfId="0" applyBorder="1" applyProtection="1">
      <protection locked="0"/>
    </xf>
    <xf numFmtId="0" fontId="27" fillId="0" borderId="20" xfId="0" applyFont="1" applyBorder="1" applyAlignment="1" applyProtection="1">
      <alignment horizontal="center" vertical="center"/>
      <protection locked="0"/>
    </xf>
    <xf numFmtId="0" fontId="10" fillId="0" borderId="20" xfId="1" applyFont="1" applyBorder="1" applyProtection="1">
      <protection locked="0"/>
    </xf>
    <xf numFmtId="0" fontId="18" fillId="0" borderId="2" xfId="1" applyFont="1" applyBorder="1" applyAlignment="1" applyProtection="1">
      <alignment horizontal="center" vertical="center" wrapText="1"/>
      <protection locked="0"/>
    </xf>
    <xf numFmtId="0" fontId="18" fillId="0" borderId="20" xfId="1" applyFont="1" applyBorder="1" applyAlignment="1" applyProtection="1">
      <alignment horizontal="center" vertical="center" wrapText="1"/>
      <protection locked="0"/>
    </xf>
    <xf numFmtId="0" fontId="18" fillId="0" borderId="41" xfId="1" applyFont="1" applyBorder="1" applyAlignment="1" applyProtection="1">
      <alignment horizontal="center" vertical="center" wrapText="1"/>
      <protection locked="0"/>
    </xf>
    <xf numFmtId="0" fontId="18" fillId="0" borderId="6" xfId="1" applyFont="1" applyBorder="1" applyAlignment="1" applyProtection="1">
      <alignment horizontal="center" vertical="center" wrapText="1"/>
      <protection locked="0"/>
    </xf>
    <xf numFmtId="0" fontId="12"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horizontal="center" vertical="center" wrapText="1"/>
      <protection locked="0"/>
    </xf>
    <xf numFmtId="0" fontId="34" fillId="4" borderId="1" xfId="1" applyFont="1" applyFill="1" applyBorder="1" applyAlignment="1" applyProtection="1">
      <alignment horizontal="center" vertical="center" wrapText="1"/>
      <protection locked="0"/>
    </xf>
    <xf numFmtId="0" fontId="10"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vertical="center" wrapText="1"/>
      <protection locked="0"/>
    </xf>
    <xf numFmtId="0" fontId="10" fillId="4" borderId="6" xfId="1" applyFont="1" applyFill="1" applyBorder="1" applyAlignment="1" applyProtection="1">
      <alignment horizontal="center" vertical="center"/>
      <protection locked="0"/>
    </xf>
    <xf numFmtId="0" fontId="10" fillId="4" borderId="1" xfId="1" applyFont="1" applyFill="1" applyBorder="1" applyAlignment="1" applyProtection="1">
      <alignment vertical="center" wrapText="1"/>
      <protection locked="0"/>
    </xf>
    <xf numFmtId="0" fontId="18" fillId="4" borderId="1" xfId="1" applyFont="1" applyFill="1" applyBorder="1" applyAlignment="1" applyProtection="1">
      <alignment vertical="top" wrapText="1"/>
      <protection locked="0"/>
    </xf>
    <xf numFmtId="0" fontId="40" fillId="4" borderId="1" xfId="1" applyFont="1" applyFill="1" applyBorder="1" applyAlignment="1" applyProtection="1">
      <alignment horizontal="center" vertical="center"/>
      <protection locked="0"/>
    </xf>
    <xf numFmtId="0" fontId="34" fillId="4" borderId="1" xfId="1" applyFont="1" applyFill="1" applyBorder="1" applyAlignment="1" applyProtection="1">
      <alignment vertical="center" wrapText="1"/>
      <protection locked="0"/>
    </xf>
    <xf numFmtId="0" fontId="41" fillId="4" borderId="1" xfId="1" applyFont="1" applyFill="1" applyBorder="1" applyAlignment="1" applyProtection="1">
      <alignment vertical="top" wrapText="1"/>
      <protection locked="0"/>
    </xf>
    <xf numFmtId="0" fontId="18" fillId="4" borderId="4" xfId="1" applyFont="1" applyFill="1" applyBorder="1" applyAlignment="1" applyProtection="1">
      <alignment horizontal="center" vertical="center" wrapText="1"/>
      <protection locked="0"/>
    </xf>
    <xf numFmtId="1" fontId="10" fillId="4"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vertical="top" wrapText="1"/>
      <protection locked="0"/>
    </xf>
    <xf numFmtId="0" fontId="0" fillId="0" borderId="1" xfId="0" applyBorder="1" applyAlignment="1">
      <alignment vertical="center" wrapText="1"/>
    </xf>
    <xf numFmtId="0" fontId="17" fillId="27" borderId="1" xfId="1" applyFont="1" applyFill="1" applyBorder="1" applyAlignment="1">
      <alignment horizontal="center" vertical="center"/>
    </xf>
    <xf numFmtId="0" fontId="17" fillId="27" borderId="1" xfId="0" applyFont="1" applyFill="1" applyBorder="1" applyAlignment="1">
      <alignment horizontal="left" vertical="center" wrapText="1"/>
    </xf>
    <xf numFmtId="2" fontId="10" fillId="10" borderId="1" xfId="1" applyNumberFormat="1" applyFont="1" applyFill="1" applyBorder="1" applyAlignment="1">
      <alignment horizontal="center" vertical="center"/>
    </xf>
    <xf numFmtId="0" fontId="17" fillId="12" borderId="6" xfId="1" applyFont="1" applyFill="1" applyBorder="1" applyAlignment="1">
      <alignment horizontal="center" vertical="center" wrapText="1"/>
    </xf>
    <xf numFmtId="0" fontId="13" fillId="12" borderId="1" xfId="1" applyFont="1" applyFill="1" applyBorder="1" applyAlignment="1">
      <alignment horizontal="center" vertical="center" wrapText="1"/>
    </xf>
    <xf numFmtId="0" fontId="10" fillId="12" borderId="6" xfId="1" applyFont="1" applyFill="1" applyBorder="1" applyAlignment="1">
      <alignment horizontal="center" vertical="center" wrapText="1"/>
    </xf>
    <xf numFmtId="0" fontId="17" fillId="12" borderId="1" xfId="1" applyFont="1" applyFill="1" applyBorder="1" applyAlignment="1">
      <alignment horizontal="center" vertical="center" wrapText="1"/>
    </xf>
    <xf numFmtId="0" fontId="13" fillId="12" borderId="6" xfId="1" applyFont="1" applyFill="1" applyBorder="1" applyAlignment="1">
      <alignment horizontal="center" vertical="center" wrapText="1"/>
    </xf>
    <xf numFmtId="0" fontId="10" fillId="12" borderId="1" xfId="1" applyFont="1" applyFill="1" applyBorder="1" applyAlignment="1">
      <alignment horizontal="center" vertical="center" wrapText="1"/>
    </xf>
    <xf numFmtId="0" fontId="12" fillId="12" borderId="1" xfId="1" applyFont="1" applyFill="1" applyBorder="1" applyAlignment="1">
      <alignment horizontal="center" vertical="center"/>
    </xf>
    <xf numFmtId="0" fontId="17" fillId="12" borderId="17" xfId="1" applyFont="1" applyFill="1" applyBorder="1" applyAlignment="1">
      <alignment horizontal="center" vertical="center" wrapText="1"/>
    </xf>
    <xf numFmtId="0" fontId="10" fillId="23" borderId="19" xfId="0" applyFont="1" applyFill="1" applyBorder="1" applyAlignment="1">
      <alignment horizontal="left" vertical="top" wrapText="1"/>
    </xf>
    <xf numFmtId="0" fontId="10" fillId="23" borderId="17" xfId="0" applyFont="1" applyFill="1" applyBorder="1" applyAlignment="1">
      <alignment horizontal="left" vertical="top" wrapText="1"/>
    </xf>
    <xf numFmtId="0" fontId="10" fillId="23" borderId="18" xfId="0" applyFont="1" applyFill="1" applyBorder="1" applyAlignment="1">
      <alignment vertical="center" wrapText="1"/>
    </xf>
    <xf numFmtId="0" fontId="17" fillId="23" borderId="19" xfId="0" applyFont="1" applyFill="1" applyBorder="1" applyAlignment="1">
      <alignment horizontal="left" vertical="center" wrapText="1"/>
    </xf>
    <xf numFmtId="0" fontId="17" fillId="23" borderId="17" xfId="0" applyFont="1" applyFill="1" applyBorder="1" applyAlignment="1">
      <alignment horizontal="left" vertical="center" wrapText="1"/>
    </xf>
    <xf numFmtId="0" fontId="12" fillId="23" borderId="1" xfId="0" applyFont="1" applyFill="1" applyBorder="1" applyAlignment="1">
      <alignment vertical="center" wrapText="1"/>
    </xf>
    <xf numFmtId="0" fontId="10" fillId="23" borderId="1" xfId="0" applyFont="1" applyFill="1" applyBorder="1" applyAlignment="1">
      <alignment vertical="center" wrapText="1"/>
    </xf>
    <xf numFmtId="0" fontId="10" fillId="23" borderId="17" xfId="0" applyFont="1" applyFill="1" applyBorder="1" applyAlignment="1">
      <alignment vertical="center" wrapText="1"/>
    </xf>
    <xf numFmtId="0" fontId="17" fillId="23" borderId="1" xfId="0" applyFont="1" applyFill="1" applyBorder="1" applyAlignment="1">
      <alignment horizontal="left" vertical="center" wrapText="1"/>
    </xf>
    <xf numFmtId="0" fontId="27" fillId="23" borderId="19" xfId="0" applyFont="1" applyFill="1" applyBorder="1" applyAlignment="1">
      <alignment horizontal="left" vertical="center" wrapText="1"/>
    </xf>
    <xf numFmtId="0" fontId="13" fillId="23" borderId="1" xfId="0" applyFont="1" applyFill="1" applyBorder="1" applyAlignment="1">
      <alignment vertical="center" wrapText="1"/>
    </xf>
    <xf numFmtId="0" fontId="12" fillId="23" borderId="1" xfId="1" applyFont="1" applyFill="1" applyBorder="1" applyAlignment="1">
      <alignment vertical="center" wrapText="1"/>
    </xf>
    <xf numFmtId="0" fontId="10" fillId="23" borderId="16" xfId="1" applyFont="1" applyFill="1" applyBorder="1" applyAlignment="1" applyProtection="1">
      <alignment horizontal="center" vertical="center" wrapText="1"/>
      <protection locked="0"/>
    </xf>
    <xf numFmtId="0" fontId="10" fillId="23" borderId="15" xfId="1" applyFont="1" applyFill="1" applyBorder="1" applyAlignment="1" applyProtection="1">
      <alignment horizontal="center" vertical="center" wrapText="1"/>
      <protection locked="0"/>
    </xf>
    <xf numFmtId="0" fontId="50" fillId="0" borderId="0" xfId="1" applyFont="1" applyProtection="1">
      <protection locked="0"/>
    </xf>
    <xf numFmtId="1" fontId="10" fillId="12" borderId="1" xfId="1" applyNumberFormat="1" applyFont="1" applyFill="1" applyBorder="1" applyAlignment="1" applyProtection="1">
      <alignment horizontal="center" vertical="center"/>
      <protection locked="0"/>
    </xf>
    <xf numFmtId="0" fontId="10" fillId="23" borderId="1" xfId="1" applyFont="1" applyFill="1" applyBorder="1" applyAlignment="1" applyProtection="1">
      <alignment horizontal="center" vertical="center"/>
      <protection locked="0"/>
    </xf>
    <xf numFmtId="2" fontId="10" fillId="12" borderId="18" xfId="1" applyNumberFormat="1" applyFont="1" applyFill="1" applyBorder="1" applyAlignment="1">
      <alignment horizontal="center" vertical="center"/>
    </xf>
    <xf numFmtId="1" fontId="10" fillId="19" borderId="1" xfId="1" applyNumberFormat="1" applyFont="1" applyFill="1" applyBorder="1" applyAlignment="1" applyProtection="1">
      <alignment horizontal="center" vertical="center"/>
      <protection locked="0"/>
    </xf>
    <xf numFmtId="2" fontId="10" fillId="25" borderId="1" xfId="1" applyNumberFormat="1" applyFont="1" applyFill="1" applyBorder="1" applyAlignment="1" applyProtection="1">
      <alignment horizontal="center" vertical="center"/>
      <protection locked="0"/>
    </xf>
    <xf numFmtId="0" fontId="10" fillId="0" borderId="0" xfId="1" applyFont="1" applyProtection="1">
      <protection locked="0"/>
    </xf>
    <xf numFmtId="2" fontId="10" fillId="22" borderId="1" xfId="1" applyNumberFormat="1" applyFont="1" applyFill="1" applyBorder="1" applyAlignment="1" applyProtection="1">
      <alignment horizontal="center" vertical="center"/>
      <protection locked="0"/>
    </xf>
    <xf numFmtId="0" fontId="10" fillId="12" borderId="1" xfId="1" applyFont="1" applyFill="1" applyBorder="1" applyAlignment="1" applyProtection="1">
      <alignment horizontal="center" vertical="center"/>
      <protection locked="0"/>
    </xf>
    <xf numFmtId="1" fontId="10" fillId="27" borderId="1" xfId="1" applyNumberFormat="1" applyFont="1" applyFill="1" applyBorder="1" applyAlignment="1" applyProtection="1">
      <alignment horizontal="center" vertical="center"/>
      <protection locked="0"/>
    </xf>
    <xf numFmtId="2" fontId="10" fillId="27" borderId="1" xfId="1" applyNumberFormat="1" applyFont="1" applyFill="1" applyBorder="1" applyAlignment="1" applyProtection="1">
      <alignment horizontal="center" vertical="center"/>
      <protection locked="0"/>
    </xf>
    <xf numFmtId="2" fontId="10" fillId="27" borderId="2"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2" fillId="6" borderId="1" xfId="1" applyFont="1" applyFill="1" applyBorder="1" applyAlignment="1" applyProtection="1">
      <alignment horizontal="center" vertical="center"/>
      <protection locked="0"/>
    </xf>
    <xf numFmtId="0" fontId="10" fillId="23" borderId="2" xfId="1" applyFont="1" applyFill="1" applyBorder="1" applyAlignment="1">
      <alignment horizontal="center" vertical="center"/>
    </xf>
    <xf numFmtId="0" fontId="27" fillId="0" borderId="1" xfId="1" applyFont="1" applyBorder="1" applyAlignment="1" applyProtection="1">
      <alignment horizontal="center" vertical="center"/>
      <protection locked="0"/>
    </xf>
    <xf numFmtId="2" fontId="10" fillId="22" borderId="2" xfId="1" applyNumberFormat="1" applyFont="1" applyFill="1" applyBorder="1" applyAlignment="1" applyProtection="1">
      <alignment horizontal="center" vertical="center"/>
      <protection locked="0"/>
    </xf>
    <xf numFmtId="0" fontId="43" fillId="21" borderId="30" xfId="0" applyFont="1" applyFill="1" applyBorder="1" applyAlignment="1">
      <alignment horizontal="center" vertical="center"/>
    </xf>
    <xf numFmtId="0" fontId="43" fillId="21" borderId="29" xfId="0" applyFont="1" applyFill="1" applyBorder="1" applyAlignment="1">
      <alignment horizontal="center" vertical="center" wrapText="1"/>
    </xf>
    <xf numFmtId="0" fontId="38" fillId="0" borderId="52" xfId="0" applyFont="1" applyBorder="1" applyAlignment="1">
      <alignment vertical="center"/>
    </xf>
    <xf numFmtId="1" fontId="0" fillId="0" borderId="37" xfId="0" applyNumberFormat="1" applyBorder="1" applyAlignment="1">
      <alignment horizontal="center"/>
    </xf>
    <xf numFmtId="0" fontId="38" fillId="0" borderId="53" xfId="0" applyFont="1" applyBorder="1" applyAlignment="1">
      <alignment vertical="center"/>
    </xf>
    <xf numFmtId="1" fontId="0" fillId="0" borderId="4" xfId="0" applyNumberFormat="1" applyBorder="1" applyAlignment="1">
      <alignment horizontal="center"/>
    </xf>
    <xf numFmtId="0" fontId="38" fillId="0" borderId="53" xfId="0" applyFont="1" applyBorder="1" applyAlignment="1">
      <alignment vertical="center" wrapText="1"/>
    </xf>
    <xf numFmtId="0" fontId="38" fillId="0" borderId="55" xfId="0" applyFont="1" applyBorder="1" applyAlignment="1">
      <alignment vertical="center"/>
    </xf>
    <xf numFmtId="0" fontId="43" fillId="21" borderId="1" xfId="0" applyFont="1" applyFill="1" applyBorder="1" applyAlignment="1">
      <alignment vertical="center"/>
    </xf>
    <xf numFmtId="1" fontId="0" fillId="24" borderId="4" xfId="0" applyNumberFormat="1" applyFill="1" applyBorder="1" applyAlignment="1">
      <alignment horizontal="center"/>
    </xf>
    <xf numFmtId="0" fontId="38" fillId="0" borderId="54" xfId="0" applyFont="1" applyBorder="1" applyAlignment="1">
      <alignment vertical="center"/>
    </xf>
    <xf numFmtId="1" fontId="0" fillId="0" borderId="1" xfId="0" applyNumberFormat="1" applyBorder="1" applyAlignment="1">
      <alignment horizontal="center"/>
    </xf>
    <xf numFmtId="0" fontId="38" fillId="0" borderId="48" xfId="0" applyFont="1" applyBorder="1" applyAlignment="1">
      <alignment vertical="center"/>
    </xf>
    <xf numFmtId="0" fontId="38" fillId="0" borderId="48" xfId="0" applyFont="1" applyBorder="1" applyAlignment="1">
      <alignment vertical="center" wrapText="1"/>
    </xf>
    <xf numFmtId="0" fontId="38" fillId="0" borderId="56" xfId="0" applyFont="1" applyBorder="1" applyAlignment="1">
      <alignment vertical="center"/>
    </xf>
    <xf numFmtId="0" fontId="38" fillId="0" borderId="56" xfId="0" applyFont="1" applyBorder="1" applyAlignment="1">
      <alignment vertical="center" wrapText="1"/>
    </xf>
    <xf numFmtId="1" fontId="0" fillId="0" borderId="6" xfId="0" applyNumberFormat="1" applyBorder="1" applyAlignment="1">
      <alignment horizontal="center"/>
    </xf>
    <xf numFmtId="0" fontId="0" fillId="11" borderId="0" xfId="0" applyFill="1" applyAlignment="1" applyProtection="1">
      <alignment vertical="center" wrapText="1"/>
      <protection locked="0"/>
    </xf>
    <xf numFmtId="0" fontId="38" fillId="4" borderId="1" xfId="0" applyFont="1" applyFill="1" applyBorder="1" applyAlignment="1">
      <alignment horizontal="center" vertical="center" wrapText="1"/>
    </xf>
    <xf numFmtId="0" fontId="0" fillId="0" borderId="18" xfId="0" applyBorder="1" applyAlignment="1" applyProtection="1">
      <alignment vertical="center" wrapText="1"/>
      <protection locked="0"/>
    </xf>
    <xf numFmtId="0" fontId="0" fillId="0" borderId="1" xfId="0" applyBorder="1" applyAlignment="1" applyProtection="1">
      <alignment vertical="center" wrapText="1"/>
      <protection locked="0"/>
    </xf>
    <xf numFmtId="0" fontId="48" fillId="0" borderId="0" xfId="0" applyFont="1" applyAlignment="1">
      <alignment vertical="center" wrapText="1"/>
    </xf>
    <xf numFmtId="0" fontId="38" fillId="0" borderId="0" xfId="0" applyFont="1" applyAlignment="1">
      <alignment vertical="center"/>
    </xf>
    <xf numFmtId="0" fontId="43" fillId="21" borderId="28" xfId="0" applyFont="1" applyFill="1" applyBorder="1" applyAlignment="1">
      <alignment vertical="center" wrapText="1"/>
    </xf>
    <xf numFmtId="0" fontId="43" fillId="21" borderId="20" xfId="0" applyFont="1" applyFill="1" applyBorder="1" applyAlignment="1">
      <alignment vertical="center" wrapText="1"/>
    </xf>
    <xf numFmtId="0" fontId="53" fillId="0" borderId="0" xfId="1" applyFont="1" applyProtection="1">
      <protection locked="0"/>
    </xf>
    <xf numFmtId="0" fontId="54" fillId="23"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55" fillId="0" borderId="0" xfId="1" applyFont="1" applyAlignment="1">
      <alignment wrapText="1"/>
    </xf>
    <xf numFmtId="0" fontId="56" fillId="0" borderId="0" xfId="1" applyFont="1" applyAlignment="1">
      <alignment wrapText="1"/>
    </xf>
    <xf numFmtId="0" fontId="55" fillId="0" borderId="0" xfId="1" applyFont="1"/>
    <xf numFmtId="0" fontId="20" fillId="0" borderId="0" xfId="1" applyFont="1" applyAlignment="1">
      <alignment wrapText="1"/>
    </xf>
    <xf numFmtId="0" fontId="0" fillId="0" borderId="0" xfId="0" applyProtection="1">
      <protection locked="0"/>
    </xf>
    <xf numFmtId="0" fontId="57" fillId="0" borderId="0" xfId="0" applyFont="1" applyAlignment="1" applyProtection="1">
      <alignment horizontal="left" vertical="center" wrapText="1"/>
      <protection locked="0"/>
    </xf>
    <xf numFmtId="0" fontId="48" fillId="0" borderId="43" xfId="0" applyFont="1" applyBorder="1" applyAlignment="1" applyProtection="1">
      <alignment vertical="center" wrapText="1"/>
      <protection locked="0"/>
    </xf>
    <xf numFmtId="0" fontId="0" fillId="11" borderId="43" xfId="0" applyFill="1" applyBorder="1" applyAlignment="1" applyProtection="1">
      <alignment vertical="center" wrapText="1"/>
      <protection locked="0"/>
    </xf>
    <xf numFmtId="0" fontId="57" fillId="0" borderId="43" xfId="0" applyFont="1" applyBorder="1" applyAlignment="1" applyProtection="1">
      <alignment horizontal="left" vertical="center" wrapText="1"/>
      <protection locked="0"/>
    </xf>
    <xf numFmtId="0" fontId="58" fillId="0" borderId="0" xfId="1" applyFont="1"/>
    <xf numFmtId="0" fontId="10" fillId="4" borderId="0" xfId="1" applyFont="1" applyFill="1"/>
    <xf numFmtId="0" fontId="19" fillId="4" borderId="0" xfId="1" applyFont="1" applyFill="1" applyAlignment="1">
      <alignment wrapText="1"/>
    </xf>
    <xf numFmtId="14" fontId="10" fillId="0" borderId="1" xfId="1" applyNumberFormat="1" applyFont="1" applyBorder="1" applyAlignment="1" applyProtection="1">
      <alignment horizontal="center" vertical="center" wrapText="1"/>
      <protection locked="0"/>
    </xf>
    <xf numFmtId="0" fontId="17" fillId="30" borderId="1" xfId="1" applyFont="1" applyFill="1" applyBorder="1" applyAlignment="1">
      <alignment vertical="center" wrapText="1"/>
    </xf>
    <xf numFmtId="0" fontId="10" fillId="30" borderId="1" xfId="1" applyFont="1" applyFill="1" applyBorder="1" applyAlignment="1">
      <alignment vertical="center" wrapText="1"/>
    </xf>
    <xf numFmtId="0" fontId="17" fillId="30" borderId="17" xfId="0" applyFont="1" applyFill="1" applyBorder="1" applyAlignment="1">
      <alignment vertical="center" wrapText="1"/>
    </xf>
    <xf numFmtId="0" fontId="17" fillId="30" borderId="1" xfId="0" applyFont="1" applyFill="1" applyBorder="1" applyAlignment="1">
      <alignment vertical="center" wrapText="1"/>
    </xf>
    <xf numFmtId="0" fontId="10" fillId="30" borderId="1" xfId="0" applyFont="1" applyFill="1" applyBorder="1" applyAlignment="1">
      <alignment vertical="center" wrapText="1"/>
    </xf>
    <xf numFmtId="0" fontId="17" fillId="30" borderId="1" xfId="0" applyFont="1" applyFill="1" applyBorder="1" applyAlignment="1">
      <alignment vertical="top" wrapText="1"/>
    </xf>
    <xf numFmtId="0" fontId="10" fillId="30" borderId="17" xfId="0" applyFont="1" applyFill="1" applyBorder="1" applyAlignment="1">
      <alignment vertical="center" wrapText="1"/>
    </xf>
    <xf numFmtId="0" fontId="10" fillId="30" borderId="18" xfId="0" applyFont="1" applyFill="1" applyBorder="1" applyAlignment="1">
      <alignment vertical="center" wrapText="1"/>
    </xf>
    <xf numFmtId="0" fontId="1" fillId="9" borderId="1" xfId="0" applyFont="1" applyFill="1" applyBorder="1" applyAlignment="1">
      <alignment horizontal="center" vertical="center" wrapText="1"/>
    </xf>
    <xf numFmtId="0" fontId="12" fillId="7" borderId="1" xfId="1" applyFont="1" applyFill="1" applyBorder="1" applyAlignment="1">
      <alignment horizontal="center" vertical="center"/>
    </xf>
    <xf numFmtId="0" fontId="12" fillId="6" borderId="1" xfId="1" applyFont="1" applyFill="1" applyBorder="1" applyAlignment="1">
      <alignment horizontal="center" vertical="center"/>
    </xf>
    <xf numFmtId="0" fontId="12" fillId="5" borderId="1" xfId="1" applyFont="1" applyFill="1" applyBorder="1" applyAlignment="1">
      <alignment horizontal="center" vertical="center"/>
    </xf>
    <xf numFmtId="0" fontId="12" fillId="23" borderId="1" xfId="1" applyFont="1" applyFill="1" applyBorder="1" applyAlignment="1">
      <alignment horizontal="center" vertical="center"/>
    </xf>
    <xf numFmtId="0" fontId="12" fillId="18" borderId="1" xfId="1" applyFont="1" applyFill="1" applyBorder="1" applyAlignment="1">
      <alignment horizontal="center" vertical="center"/>
    </xf>
    <xf numFmtId="0" fontId="12" fillId="20" borderId="1" xfId="0" applyFont="1" applyFill="1" applyBorder="1" applyAlignment="1">
      <alignment horizontal="center" vertical="center"/>
    </xf>
    <xf numFmtId="0" fontId="1" fillId="0" borderId="1" xfId="0" applyFont="1" applyBorder="1" applyAlignment="1">
      <alignment horizontal="center" vertical="center"/>
    </xf>
    <xf numFmtId="0" fontId="1" fillId="31" borderId="1" xfId="0" applyFont="1" applyFill="1" applyBorder="1" applyAlignment="1">
      <alignment horizontal="center" vertical="center"/>
    </xf>
    <xf numFmtId="0" fontId="1" fillId="9" borderId="1" xfId="0" applyFont="1" applyFill="1" applyBorder="1" applyAlignment="1">
      <alignment horizontal="left" vertical="center" wrapText="1"/>
    </xf>
    <xf numFmtId="0" fontId="0" fillId="0" borderId="0" xfId="0" applyAlignment="1">
      <alignment horizontal="left"/>
    </xf>
    <xf numFmtId="0" fontId="1" fillId="0" borderId="18" xfId="0" applyFont="1" applyBorder="1" applyAlignment="1">
      <alignment horizontal="center" vertical="center"/>
    </xf>
    <xf numFmtId="0" fontId="1" fillId="31" borderId="66" xfId="0" applyFont="1" applyFill="1" applyBorder="1" applyAlignment="1">
      <alignment horizontal="center" vertical="center"/>
    </xf>
    <xf numFmtId="0" fontId="1" fillId="32" borderId="18" xfId="0" applyFont="1" applyFill="1" applyBorder="1" applyAlignment="1">
      <alignment horizontal="center" vertical="center"/>
    </xf>
    <xf numFmtId="0" fontId="1" fillId="32" borderId="1" xfId="0" applyFont="1" applyFill="1" applyBorder="1" applyAlignment="1">
      <alignment horizontal="center" vertical="center"/>
    </xf>
    <xf numFmtId="0" fontId="1" fillId="32" borderId="66" xfId="0" applyFont="1" applyFill="1" applyBorder="1" applyAlignment="1">
      <alignment horizontal="center" vertical="center"/>
    </xf>
    <xf numFmtId="0" fontId="1" fillId="33" borderId="1" xfId="0" applyFont="1" applyFill="1" applyBorder="1" applyAlignment="1">
      <alignment horizontal="center" vertical="center"/>
    </xf>
    <xf numFmtId="0" fontId="1" fillId="33" borderId="66" xfId="0" applyFont="1" applyFill="1" applyBorder="1" applyAlignment="1">
      <alignment horizontal="center" vertical="center"/>
    </xf>
    <xf numFmtId="0" fontId="1" fillId="33" borderId="1" xfId="0" quotePrefix="1" applyFont="1" applyFill="1" applyBorder="1" applyAlignment="1">
      <alignment horizontal="center" vertical="center"/>
    </xf>
    <xf numFmtId="0" fontId="1" fillId="33" borderId="66" xfId="0" quotePrefix="1" applyFont="1" applyFill="1" applyBorder="1" applyAlignment="1">
      <alignment horizontal="center" vertical="center"/>
    </xf>
    <xf numFmtId="0" fontId="1" fillId="11" borderId="18" xfId="0" applyFont="1" applyFill="1" applyBorder="1" applyAlignment="1">
      <alignment horizontal="center" vertical="center"/>
    </xf>
    <xf numFmtId="0" fontId="1" fillId="11" borderId="66" xfId="0" applyFont="1" applyFill="1" applyBorder="1" applyAlignment="1">
      <alignment horizontal="center" vertical="center"/>
    </xf>
    <xf numFmtId="0" fontId="62" fillId="6" borderId="1" xfId="1" applyFont="1" applyFill="1" applyBorder="1" applyAlignment="1">
      <alignment horizontal="center" vertical="center"/>
    </xf>
    <xf numFmtId="0" fontId="61" fillId="0" borderId="0" xfId="0" applyFont="1"/>
    <xf numFmtId="0" fontId="12" fillId="20" borderId="18" xfId="0" applyFont="1" applyFill="1" applyBorder="1" applyAlignment="1">
      <alignment horizontal="center" vertical="center"/>
    </xf>
    <xf numFmtId="0" fontId="1" fillId="31" borderId="18" xfId="0" applyFont="1" applyFill="1" applyBorder="1" applyAlignment="1">
      <alignment horizontal="center" vertical="center"/>
    </xf>
    <xf numFmtId="0" fontId="12" fillId="23" borderId="18" xfId="1" applyFont="1" applyFill="1" applyBorder="1" applyAlignment="1">
      <alignment horizontal="center" vertical="center"/>
    </xf>
    <xf numFmtId="0" fontId="12" fillId="5" borderId="66" xfId="1" applyFont="1" applyFill="1" applyBorder="1" applyAlignment="1">
      <alignment horizontal="center" vertical="center"/>
    </xf>
    <xf numFmtId="0" fontId="13" fillId="23" borderId="66" xfId="1" applyFont="1" applyFill="1" applyBorder="1" applyAlignment="1">
      <alignment horizontal="center" vertical="center"/>
    </xf>
    <xf numFmtId="0" fontId="59" fillId="33" borderId="18" xfId="0" applyFont="1" applyFill="1" applyBorder="1" applyAlignment="1">
      <alignment horizontal="center" vertical="center"/>
    </xf>
    <xf numFmtId="0" fontId="59" fillId="33" borderId="18" xfId="0" quotePrefix="1" applyFont="1" applyFill="1" applyBorder="1" applyAlignment="1">
      <alignment horizontal="center" vertical="center"/>
    </xf>
    <xf numFmtId="0" fontId="59" fillId="33" borderId="1" xfId="0" applyFont="1" applyFill="1" applyBorder="1" applyAlignment="1">
      <alignment horizontal="center" vertical="center"/>
    </xf>
    <xf numFmtId="0" fontId="59" fillId="32" borderId="1" xfId="0" applyFont="1" applyFill="1" applyBorder="1" applyAlignment="1">
      <alignment horizontal="center" vertical="center"/>
    </xf>
    <xf numFmtId="0" fontId="59" fillId="32" borderId="18" xfId="0" applyFont="1" applyFill="1" applyBorder="1" applyAlignment="1">
      <alignment horizontal="center" vertical="center"/>
    </xf>
    <xf numFmtId="0" fontId="1" fillId="16" borderId="18" xfId="0" applyFont="1" applyFill="1" applyBorder="1" applyAlignment="1">
      <alignment horizontal="center" vertical="center"/>
    </xf>
    <xf numFmtId="0" fontId="1" fillId="16" borderId="1" xfId="0" applyFont="1" applyFill="1" applyBorder="1" applyAlignment="1">
      <alignment horizontal="center" vertical="center"/>
    </xf>
    <xf numFmtId="0" fontId="1" fillId="16" borderId="66" xfId="0" applyFont="1" applyFill="1" applyBorder="1" applyAlignment="1">
      <alignment horizontal="center" vertical="center"/>
    </xf>
    <xf numFmtId="0" fontId="1" fillId="11" borderId="1" xfId="0" quotePrefix="1" applyFont="1" applyFill="1" applyBorder="1" applyAlignment="1">
      <alignment horizontal="center" vertical="center"/>
    </xf>
    <xf numFmtId="0" fontId="12" fillId="18" borderId="18" xfId="1" applyFont="1" applyFill="1" applyBorder="1" applyAlignment="1">
      <alignment horizontal="center" vertical="center"/>
    </xf>
    <xf numFmtId="0" fontId="12" fillId="16" borderId="66" xfId="0" applyFont="1" applyFill="1" applyBorder="1" applyAlignment="1">
      <alignment horizontal="center" vertical="center"/>
    </xf>
    <xf numFmtId="0" fontId="12" fillId="6" borderId="18" xfId="1" applyFont="1" applyFill="1" applyBorder="1" applyAlignment="1">
      <alignment horizontal="center" vertical="center"/>
    </xf>
    <xf numFmtId="0" fontId="12" fillId="18" borderId="66" xfId="1" applyFont="1" applyFill="1" applyBorder="1" applyAlignment="1">
      <alignment horizontal="center" vertical="center"/>
    </xf>
    <xf numFmtId="0" fontId="1" fillId="0" borderId="18" xfId="0" quotePrefix="1" applyFont="1" applyBorder="1" applyAlignment="1">
      <alignment horizontal="center" vertical="center"/>
    </xf>
    <xf numFmtId="0" fontId="1" fillId="0" borderId="1" xfId="0" quotePrefix="1" applyFont="1" applyBorder="1" applyAlignment="1">
      <alignment horizontal="center" vertical="center"/>
    </xf>
    <xf numFmtId="0" fontId="1" fillId="16" borderId="66" xfId="0" quotePrefix="1" applyFont="1" applyFill="1" applyBorder="1" applyAlignment="1">
      <alignment horizontal="center" vertical="center"/>
    </xf>
    <xf numFmtId="0" fontId="1" fillId="16" borderId="18" xfId="0" quotePrefix="1" applyFont="1" applyFill="1" applyBorder="1" applyAlignment="1">
      <alignment horizontal="center" vertical="center"/>
    </xf>
    <xf numFmtId="0" fontId="1" fillId="16" borderId="1" xfId="0" quotePrefix="1" applyFont="1" applyFill="1" applyBorder="1" applyAlignment="1">
      <alignment horizontal="center" vertical="center"/>
    </xf>
    <xf numFmtId="0" fontId="1" fillId="18" borderId="18" xfId="0" applyFont="1" applyFill="1" applyBorder="1" applyAlignment="1">
      <alignment horizontal="center" vertical="center"/>
    </xf>
    <xf numFmtId="0" fontId="1" fillId="18" borderId="1" xfId="0" applyFont="1" applyFill="1" applyBorder="1" applyAlignment="1">
      <alignment horizontal="center" vertical="center"/>
    </xf>
    <xf numFmtId="0" fontId="1" fillId="18" borderId="66" xfId="0" applyFont="1" applyFill="1" applyBorder="1" applyAlignment="1">
      <alignment horizontal="center" vertical="center"/>
    </xf>
    <xf numFmtId="0" fontId="59" fillId="18" borderId="1" xfId="0" applyFont="1" applyFill="1" applyBorder="1" applyAlignment="1">
      <alignment horizontal="center" vertical="center"/>
    </xf>
    <xf numFmtId="0" fontId="1" fillId="18" borderId="18" xfId="0" quotePrefix="1" applyFont="1" applyFill="1" applyBorder="1" applyAlignment="1">
      <alignment horizontal="center" vertical="center"/>
    </xf>
    <xf numFmtId="0" fontId="1" fillId="18" borderId="1" xfId="0" quotePrefix="1" applyFont="1" applyFill="1" applyBorder="1" applyAlignment="1">
      <alignment horizontal="center" vertical="center"/>
    </xf>
    <xf numFmtId="0" fontId="1" fillId="18" borderId="66" xfId="0" quotePrefix="1" applyFont="1" applyFill="1" applyBorder="1" applyAlignment="1">
      <alignment horizontal="center" vertical="center"/>
    </xf>
    <xf numFmtId="0" fontId="59" fillId="18" borderId="66" xfId="0" applyFont="1" applyFill="1" applyBorder="1" applyAlignment="1">
      <alignment horizontal="center" vertical="center"/>
    </xf>
    <xf numFmtId="0" fontId="59" fillId="18" borderId="18" xfId="0" applyFont="1" applyFill="1" applyBorder="1" applyAlignment="1">
      <alignment horizontal="center" vertical="center"/>
    </xf>
    <xf numFmtId="0" fontId="1" fillId="31" borderId="42" xfId="0" applyFont="1" applyFill="1" applyBorder="1" applyAlignment="1">
      <alignment horizontal="center" vertical="center"/>
    </xf>
    <xf numFmtId="0" fontId="1" fillId="31" borderId="67" xfId="0" applyFont="1" applyFill="1" applyBorder="1" applyAlignment="1">
      <alignment horizontal="center" vertical="center"/>
    </xf>
    <xf numFmtId="0" fontId="1" fillId="18" borderId="42" xfId="0" applyFont="1" applyFill="1" applyBorder="1" applyAlignment="1">
      <alignment horizontal="center" vertical="center"/>
    </xf>
    <xf numFmtId="0" fontId="12" fillId="18" borderId="67" xfId="1" applyFont="1" applyFill="1" applyBorder="1" applyAlignment="1">
      <alignment horizontal="center" vertical="center"/>
    </xf>
    <xf numFmtId="0" fontId="1" fillId="16" borderId="42" xfId="0" applyFont="1" applyFill="1" applyBorder="1" applyAlignment="1">
      <alignment horizontal="center" vertical="center"/>
    </xf>
    <xf numFmtId="0" fontId="12" fillId="20" borderId="67" xfId="0" applyFont="1" applyFill="1" applyBorder="1" applyAlignment="1">
      <alignment horizontal="center"/>
    </xf>
    <xf numFmtId="0" fontId="1" fillId="11" borderId="2" xfId="0" applyFont="1" applyFill="1" applyBorder="1" applyAlignment="1">
      <alignment horizontal="center" vertical="center"/>
    </xf>
    <xf numFmtId="0" fontId="12" fillId="23" borderId="67" xfId="1" applyFont="1" applyFill="1" applyBorder="1" applyAlignment="1">
      <alignment horizontal="center" vertical="center"/>
    </xf>
    <xf numFmtId="0" fontId="1" fillId="33" borderId="2" xfId="0" quotePrefix="1" applyFont="1" applyFill="1" applyBorder="1" applyAlignment="1">
      <alignment horizontal="center" vertical="center"/>
    </xf>
    <xf numFmtId="0" fontId="12" fillId="5" borderId="67" xfId="1" applyFont="1" applyFill="1" applyBorder="1" applyAlignment="1">
      <alignment horizontal="center" vertical="center"/>
    </xf>
    <xf numFmtId="0" fontId="1" fillId="32" borderId="42" xfId="0" applyFont="1" applyFill="1" applyBorder="1" applyAlignment="1">
      <alignment horizontal="center" vertical="center"/>
    </xf>
    <xf numFmtId="0" fontId="12" fillId="6" borderId="67" xfId="1" applyFont="1" applyFill="1" applyBorder="1" applyAlignment="1">
      <alignment horizontal="center" vertical="center"/>
    </xf>
    <xf numFmtId="0" fontId="1" fillId="31" borderId="2" xfId="0" applyFont="1" applyFill="1" applyBorder="1" applyAlignment="1">
      <alignment horizontal="center" vertical="center"/>
    </xf>
    <xf numFmtId="0" fontId="12" fillId="7" borderId="67" xfId="1" applyFont="1" applyFill="1" applyBorder="1" applyAlignment="1">
      <alignment horizontal="center" vertical="center"/>
    </xf>
    <xf numFmtId="0" fontId="29" fillId="0" borderId="0" xfId="2" applyFill="1" applyAlignment="1" applyProtection="1">
      <alignment vertical="center"/>
      <protection locked="0"/>
    </xf>
    <xf numFmtId="0" fontId="0" fillId="0" borderId="0" xfId="0" quotePrefix="1" applyAlignment="1">
      <alignment horizontal="left" vertical="center" indent="1"/>
    </xf>
    <xf numFmtId="0" fontId="0" fillId="0" borderId="0" xfId="0" applyAlignment="1">
      <alignment vertical="top"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vertical="top"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5" fillId="0" borderId="0" xfId="0" applyFont="1" applyAlignment="1">
      <alignment horizontal="left" vertical="center" wrapText="1"/>
    </xf>
    <xf numFmtId="0" fontId="33" fillId="0" borderId="0" xfId="0" applyFont="1" applyAlignment="1">
      <alignment horizontal="justify" vertical="center" wrapText="1"/>
    </xf>
    <xf numFmtId="0" fontId="33"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0" fillId="0" borderId="0" xfId="0" applyAlignment="1">
      <alignment horizontal="left"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4" fillId="0" borderId="0" xfId="0" applyFont="1" applyAlignment="1">
      <alignment horizontal="left" vertical="center"/>
    </xf>
    <xf numFmtId="0" fontId="63" fillId="0" borderId="0" xfId="2" applyFont="1" applyFill="1" applyProtection="1">
      <protection locked="0"/>
    </xf>
    <xf numFmtId="0" fontId="29" fillId="0" borderId="0" xfId="2" applyBorder="1" applyAlignment="1" applyProtection="1">
      <alignment horizontal="left" vertical="center" wrapText="1"/>
      <protection locked="0"/>
    </xf>
    <xf numFmtId="0" fontId="29" fillId="0" borderId="0" xfId="2" applyBorder="1" applyAlignment="1" applyProtection="1">
      <alignment horizontal="left" vertical="center"/>
      <protection locked="0"/>
    </xf>
    <xf numFmtId="0" fontId="29" fillId="0" borderId="0" xfId="2" applyFill="1" applyBorder="1" applyAlignment="1" applyProtection="1">
      <alignment horizontal="left" vertical="center" wrapText="1"/>
      <protection locked="0"/>
    </xf>
    <xf numFmtId="0" fontId="29" fillId="0" borderId="0" xfId="2" applyAlignment="1" applyProtection="1">
      <alignment horizontal="left" vertical="center" wrapText="1"/>
      <protection locked="0"/>
    </xf>
    <xf numFmtId="0" fontId="43" fillId="21" borderId="45" xfId="0" applyFont="1" applyFill="1" applyBorder="1" applyAlignment="1">
      <alignment horizontal="center" vertical="center" wrapText="1"/>
    </xf>
    <xf numFmtId="0" fontId="43" fillId="21" borderId="47" xfId="0" applyFont="1" applyFill="1" applyBorder="1" applyAlignment="1">
      <alignment horizontal="center" vertical="center" wrapText="1"/>
    </xf>
    <xf numFmtId="0" fontId="43" fillId="0" borderId="46" xfId="0" applyFont="1" applyBorder="1" applyAlignment="1">
      <alignment horizontal="center" vertical="center"/>
    </xf>
    <xf numFmtId="0" fontId="43" fillId="0" borderId="44" xfId="0" applyFont="1" applyBorder="1" applyAlignment="1">
      <alignment horizontal="center" vertical="center"/>
    </xf>
    <xf numFmtId="0" fontId="43" fillId="0" borderId="34" xfId="0" applyFont="1" applyBorder="1" applyAlignment="1">
      <alignment horizontal="center" vertical="center"/>
    </xf>
    <xf numFmtId="0" fontId="43" fillId="0" borderId="38" xfId="0" applyFont="1" applyBorder="1" applyAlignment="1">
      <alignment horizontal="center" vertical="center"/>
    </xf>
    <xf numFmtId="0" fontId="43" fillId="0" borderId="36" xfId="0" applyFont="1" applyBorder="1" applyAlignment="1">
      <alignment horizontal="center" vertical="center"/>
    </xf>
    <xf numFmtId="0" fontId="43" fillId="0" borderId="39" xfId="0" applyFont="1" applyBorder="1" applyAlignment="1">
      <alignment horizontal="center" vertical="center"/>
    </xf>
    <xf numFmtId="0" fontId="43" fillId="0" borderId="33" xfId="0" applyFont="1" applyBorder="1" applyAlignment="1">
      <alignment horizontal="center" vertical="center"/>
    </xf>
    <xf numFmtId="0" fontId="43" fillId="0" borderId="49" xfId="0" applyFont="1" applyBorder="1" applyAlignment="1">
      <alignment horizontal="center" vertical="center"/>
    </xf>
    <xf numFmtId="0" fontId="43" fillId="0" borderId="50" xfId="0" applyFont="1" applyBorder="1" applyAlignment="1">
      <alignment horizontal="center" vertical="center"/>
    </xf>
    <xf numFmtId="0" fontId="43" fillId="0" borderId="51" xfId="0" applyFont="1" applyBorder="1" applyAlignment="1">
      <alignment horizontal="center" vertical="center"/>
    </xf>
    <xf numFmtId="0" fontId="48" fillId="0" borderId="0" xfId="0" applyFont="1" applyAlignment="1">
      <alignment horizontal="center" vertical="center" wrapText="1"/>
    </xf>
    <xf numFmtId="0" fontId="48" fillId="0" borderId="0" xfId="0" applyFont="1" applyAlignment="1" applyProtection="1">
      <alignment horizontal="center" vertical="center" wrapText="1"/>
      <protection locked="0"/>
    </xf>
    <xf numFmtId="0" fontId="43" fillId="0" borderId="33"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37" xfId="0" applyFont="1" applyBorder="1" applyAlignment="1">
      <alignment horizontal="center" vertical="center" wrapText="1"/>
    </xf>
    <xf numFmtId="0" fontId="0" fillId="11" borderId="0" xfId="0" applyFill="1" applyAlignment="1" applyProtection="1">
      <alignment horizontal="center"/>
      <protection locked="0"/>
    </xf>
    <xf numFmtId="0" fontId="57" fillId="0" borderId="0" xfId="0" applyFont="1" applyAlignment="1">
      <alignment horizontal="left" vertical="center" wrapText="1"/>
    </xf>
    <xf numFmtId="0" fontId="48" fillId="0" borderId="0" xfId="0" applyFont="1" applyAlignment="1">
      <alignment horizontal="left" vertical="center" wrapText="1"/>
    </xf>
    <xf numFmtId="0" fontId="0" fillId="11" borderId="0" xfId="0" applyFill="1" applyAlignment="1" applyProtection="1">
      <alignment horizontal="center" vertical="center" wrapText="1"/>
      <protection locked="0"/>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20"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3" fillId="14" borderId="4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xf numFmtId="0" fontId="12" fillId="20" borderId="12" xfId="1" applyFont="1" applyFill="1" applyBorder="1" applyAlignment="1">
      <alignment horizontal="center" vertical="center"/>
    </xf>
    <xf numFmtId="0" fontId="10" fillId="20" borderId="13" xfId="1" applyFont="1" applyFill="1" applyBorder="1" applyAlignment="1">
      <alignment horizontal="center" vertical="center"/>
    </xf>
    <xf numFmtId="0" fontId="12" fillId="20" borderId="15" xfId="1" applyFont="1" applyFill="1" applyBorder="1" applyAlignment="1">
      <alignment horizontal="center" vertical="center" wrapText="1"/>
    </xf>
    <xf numFmtId="0" fontId="12" fillId="20" borderId="13" xfId="1" applyFont="1" applyFill="1" applyBorder="1" applyAlignment="1">
      <alignment horizontal="center" vertical="center" wrapText="1"/>
    </xf>
    <xf numFmtId="0" fontId="13" fillId="14" borderId="22" xfId="1" applyFont="1" applyFill="1" applyBorder="1" applyAlignment="1">
      <alignment horizontal="center" wrapText="1"/>
    </xf>
    <xf numFmtId="0" fontId="13" fillId="14" borderId="23" xfId="1" applyFont="1" applyFill="1" applyBorder="1" applyAlignment="1">
      <alignment horizontal="center" wrapText="1"/>
    </xf>
    <xf numFmtId="0" fontId="13" fillId="14" borderId="24" xfId="1" applyFont="1" applyFill="1" applyBorder="1" applyAlignment="1">
      <alignment horizontal="center" wrapText="1"/>
    </xf>
    <xf numFmtId="0" fontId="13" fillId="14" borderId="25" xfId="1" applyFont="1" applyFill="1" applyBorder="1" applyAlignment="1">
      <alignment horizontal="center" wrapText="1"/>
    </xf>
    <xf numFmtId="0" fontId="12" fillId="9" borderId="26" xfId="1" applyFont="1" applyFill="1" applyBorder="1" applyAlignment="1">
      <alignment horizontal="center" vertical="center" wrapText="1"/>
    </xf>
    <xf numFmtId="0" fontId="10" fillId="9" borderId="8" xfId="1" applyFont="1" applyFill="1" applyBorder="1" applyAlignment="1">
      <alignment horizontal="center" vertical="center" wrapText="1"/>
    </xf>
    <xf numFmtId="0" fontId="12" fillId="9" borderId="27"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3" fillId="14" borderId="26" xfId="1" applyFont="1" applyFill="1" applyBorder="1" applyAlignment="1">
      <alignment horizontal="center" wrapText="1"/>
    </xf>
    <xf numFmtId="0" fontId="13" fillId="14" borderId="31" xfId="1" applyFont="1" applyFill="1" applyBorder="1" applyAlignment="1">
      <alignment horizontal="center" wrapText="1"/>
    </xf>
    <xf numFmtId="0" fontId="13" fillId="14" borderId="32" xfId="1" applyFont="1" applyFill="1" applyBorder="1" applyAlignment="1">
      <alignment horizontal="center" wrapText="1"/>
    </xf>
    <xf numFmtId="0" fontId="12" fillId="18" borderId="12" xfId="1" applyFont="1" applyFill="1" applyBorder="1" applyAlignment="1">
      <alignment horizontal="center" vertical="center"/>
    </xf>
    <xf numFmtId="0" fontId="12" fillId="18" borderId="13" xfId="1" applyFont="1" applyFill="1" applyBorder="1" applyAlignment="1">
      <alignment horizontal="center" vertical="center"/>
    </xf>
    <xf numFmtId="0" fontId="12" fillId="18" borderId="15" xfId="1" applyFont="1" applyFill="1" applyBorder="1" applyAlignment="1">
      <alignment horizontal="center" vertical="center" wrapText="1"/>
    </xf>
    <xf numFmtId="0" fontId="12" fillId="18" borderId="13" xfId="1" applyFont="1" applyFill="1" applyBorder="1" applyAlignment="1">
      <alignment horizontal="center" vertical="center" wrapText="1"/>
    </xf>
    <xf numFmtId="0" fontId="13" fillId="14" borderId="57" xfId="1" applyFont="1" applyFill="1" applyBorder="1" applyAlignment="1">
      <alignment horizontal="center" wrapText="1"/>
    </xf>
    <xf numFmtId="0" fontId="13" fillId="14" borderId="58" xfId="1" applyFont="1" applyFill="1" applyBorder="1" applyAlignment="1">
      <alignment horizontal="center" wrapText="1"/>
    </xf>
    <xf numFmtId="0" fontId="13" fillId="14" borderId="59" xfId="1" applyFont="1" applyFill="1" applyBorder="1" applyAlignment="1">
      <alignment horizontal="center" wrapText="1"/>
    </xf>
    <xf numFmtId="0" fontId="12" fillId="9" borderId="60" xfId="1" applyFont="1" applyFill="1" applyBorder="1" applyAlignment="1">
      <alignment horizontal="center" vertical="center" wrapText="1"/>
    </xf>
    <xf numFmtId="0" fontId="12" fillId="18" borderId="62" xfId="1" applyFont="1" applyFill="1" applyBorder="1" applyAlignment="1">
      <alignment horizontal="center" vertical="center"/>
    </xf>
    <xf numFmtId="0" fontId="12" fillId="18" borderId="63" xfId="1" applyFont="1" applyFill="1" applyBorder="1" applyAlignment="1">
      <alignment horizontal="center" vertical="center"/>
    </xf>
    <xf numFmtId="0" fontId="12" fillId="18" borderId="64" xfId="1" applyFont="1" applyFill="1" applyBorder="1" applyAlignment="1">
      <alignment horizontal="center" vertical="center" wrapText="1"/>
    </xf>
    <xf numFmtId="0" fontId="12" fillId="18" borderId="63" xfId="1" applyFont="1" applyFill="1" applyBorder="1" applyAlignment="1">
      <alignment horizontal="center" vertical="center" wrapText="1"/>
    </xf>
    <xf numFmtId="0" fontId="12" fillId="6" borderId="13" xfId="1" applyFont="1" applyFill="1" applyBorder="1" applyAlignment="1">
      <alignment horizontal="center" vertical="center"/>
    </xf>
  </cellXfs>
  <cellStyles count="3">
    <cellStyle name="Hipervínculo" xfId="2" builtinId="8"/>
    <cellStyle name="Normal" xfId="0" builtinId="0"/>
    <cellStyle name="Normal 2" xfId="1" xr:uid="{00000000-0005-0000-0000-000002000000}"/>
  </cellStyles>
  <dxfs count="13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C6EFCE"/>
        </patternFill>
      </fill>
    </dxf>
    <dxf>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EB9C"/>
        </patternFill>
      </fill>
    </dxf>
    <dxf>
      <fill>
        <patternFill>
          <bgColor rgb="FFFFC7CE"/>
        </patternFill>
      </fill>
    </dxf>
    <dxf>
      <fill>
        <patternFill>
          <bgColor rgb="FFC6EF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79998168889431442"/>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FF5757"/>
      <color rgb="FFFFFFFF"/>
      <color rgb="FFFF6D6D"/>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5204103</xdr:colOff>
      <xdr:row>1</xdr:row>
      <xdr:rowOff>107744</xdr:rowOff>
    </xdr:from>
    <xdr:to>
      <xdr:col>5</xdr:col>
      <xdr:colOff>279833</xdr:colOff>
      <xdr:row>2</xdr:row>
      <xdr:rowOff>153465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056" y="287038"/>
          <a:ext cx="346977" cy="2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459081</xdr:colOff>
      <xdr:row>1</xdr:row>
      <xdr:rowOff>71717</xdr:rowOff>
    </xdr:from>
    <xdr:to>
      <xdr:col>5</xdr:col>
      <xdr:colOff>1053354</xdr:colOff>
      <xdr:row>2</xdr:row>
      <xdr:rowOff>169459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8281" y="251011"/>
          <a:ext cx="594273" cy="33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2366682</xdr:colOff>
      <xdr:row>1</xdr:row>
      <xdr:rowOff>8964</xdr:rowOff>
    </xdr:from>
    <xdr:to>
      <xdr:col>4</xdr:col>
      <xdr:colOff>4926367</xdr:colOff>
      <xdr:row>2</xdr:row>
      <xdr:rowOff>231177</xdr:rowOff>
    </xdr:to>
    <xdr:pic>
      <xdr:nvPicPr>
        <xdr:cNvPr id="2" name="Imagen 1">
          <a:extLst>
            <a:ext uri="{FF2B5EF4-FFF2-40B4-BE49-F238E27FC236}">
              <a16:creationId xmlns:a16="http://schemas.microsoft.com/office/drawing/2014/main" id="{D51848FB-5761-CF81-67C4-C974784962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4635" y="188258"/>
          <a:ext cx="2559685" cy="455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10</xdr:col>
      <xdr:colOff>85726</xdr:colOff>
      <xdr:row>29</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23</xdr:row>
      <xdr:rowOff>57150</xdr:rowOff>
    </xdr:from>
    <xdr:to>
      <xdr:col>12</xdr:col>
      <xdr:colOff>38101</xdr:colOff>
      <xdr:row>33</xdr:row>
      <xdr:rowOff>57151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18</xdr:row>
      <xdr:rowOff>38100</xdr:rowOff>
    </xdr:from>
    <xdr:to>
      <xdr:col>13</xdr:col>
      <xdr:colOff>352426</xdr:colOff>
      <xdr:row>26</xdr:row>
      <xdr:rowOff>38101</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552450</xdr:colOff>
      <xdr:row>20</xdr:row>
      <xdr:rowOff>123825</xdr:rowOff>
    </xdr:from>
    <xdr:to>
      <xdr:col>11</xdr:col>
      <xdr:colOff>485776</xdr:colOff>
      <xdr:row>30</xdr:row>
      <xdr:rowOff>123826</xdr:rowOff>
    </xdr:to>
    <xdr:sp macro="" textlink="">
      <xdr:nvSpPr>
        <xdr:cNvPr id="3" name="CuadroTexto 2">
          <a:extLst>
            <a:ext uri="{FF2B5EF4-FFF2-40B4-BE49-F238E27FC236}">
              <a16:creationId xmlns:a16="http://schemas.microsoft.com/office/drawing/2014/main" id="{00000000-0008-0000-2200-000003000000}"/>
            </a:ext>
          </a:extLst>
        </xdr:cNvPr>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152400</xdr:rowOff>
    </xdr:from>
    <xdr:to>
      <xdr:col>9</xdr:col>
      <xdr:colOff>531496</xdr:colOff>
      <xdr:row>25</xdr:row>
      <xdr:rowOff>32386</xdr:rowOff>
    </xdr:to>
    <xdr:sp macro="" textlink="">
      <xdr:nvSpPr>
        <xdr:cNvPr id="2" name="CuadroTexto 1">
          <a:extLst>
            <a:ext uri="{FF2B5EF4-FFF2-40B4-BE49-F238E27FC236}">
              <a16:creationId xmlns:a16="http://schemas.microsoft.com/office/drawing/2014/main" id="{C15F08BE-3A73-4FE4-80AB-3B11FB93295C}"/>
            </a:ext>
          </a:extLst>
        </xdr:cNvPr>
        <xdr:cNvSpPr txBox="1"/>
      </xdr:nvSpPr>
      <xdr:spPr>
        <a:xfrm>
          <a:off x="0" y="5419725"/>
          <a:ext cx="18200371" cy="15087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16</xdr:row>
      <xdr:rowOff>57150</xdr:rowOff>
    </xdr:from>
    <xdr:to>
      <xdr:col>12</xdr:col>
      <xdr:colOff>38101</xdr:colOff>
      <xdr:row>26</xdr:row>
      <xdr:rowOff>57151</xdr:rowOff>
    </xdr:to>
    <xdr:sp macro="" textlink="">
      <xdr:nvSpPr>
        <xdr:cNvPr id="2" name="CuadroTexto 1">
          <a:extLst>
            <a:ext uri="{FF2B5EF4-FFF2-40B4-BE49-F238E27FC236}">
              <a16:creationId xmlns:a16="http://schemas.microsoft.com/office/drawing/2014/main" id="{25A93DAA-5C0F-44C5-82AE-1500B19EC2F6}"/>
            </a:ext>
          </a:extLst>
        </xdr:cNvPr>
        <xdr:cNvSpPr txBox="1"/>
      </xdr:nvSpPr>
      <xdr:spPr>
        <a:xfrm>
          <a:off x="600075" y="9185910"/>
          <a:ext cx="1455610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p>
        <a:p>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600075</xdr:colOff>
      <xdr:row>14</xdr:row>
      <xdr:rowOff>57150</xdr:rowOff>
    </xdr:from>
    <xdr:to>
      <xdr:col>12</xdr:col>
      <xdr:colOff>38101</xdr:colOff>
      <xdr:row>24</xdr:row>
      <xdr:rowOff>57151</xdr:rowOff>
    </xdr:to>
    <xdr:sp macro="" textlink="">
      <xdr:nvSpPr>
        <xdr:cNvPr id="2" name="CuadroTexto 1">
          <a:extLst>
            <a:ext uri="{FF2B5EF4-FFF2-40B4-BE49-F238E27FC236}">
              <a16:creationId xmlns:a16="http://schemas.microsoft.com/office/drawing/2014/main" id="{C67AFD53-3388-4E4E-9CEA-CA378DF75E95}"/>
            </a:ext>
          </a:extLst>
        </xdr:cNvPr>
        <xdr:cNvSpPr txBox="1"/>
      </xdr:nvSpPr>
      <xdr:spPr>
        <a:xfrm>
          <a:off x="600075" y="9185910"/>
          <a:ext cx="1455610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DOUE-L-2020-80947" TargetMode="External"/><Relationship Id="rId13" Type="http://schemas.openxmlformats.org/officeDocument/2006/relationships/hyperlink" Target="https://www.boe.es/buscar/act.php?id=BOE-A-2006-13371&amp;p=20230629&amp;tn=6" TargetMode="External"/><Relationship Id="rId18" Type="http://schemas.openxmlformats.org/officeDocument/2006/relationships/hyperlink" Target="https://www.fondoseuropeos.hacienda.gob.es/sitios/dgpmrr/es-es/Documents/Instruccin%20ENTIDADES%20EJECUTORAS%2012%20abril%202022_.pdf.xsig.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7" Type="http://schemas.openxmlformats.org/officeDocument/2006/relationships/hyperlink" Target="https://www.boe.es/buscar/doc.php?id=DOUE-L-2021-81725" TargetMode="External"/><Relationship Id="rId12" Type="http://schemas.openxmlformats.org/officeDocument/2006/relationships/hyperlink" Target="https://www.boe.es/buscar/act.php?id=BOE-A-2003-20977" TargetMode="External"/><Relationship Id="rId17" Type="http://schemas.openxmlformats.org/officeDocument/2006/relationships/hyperlink" Target="https://www.boe.es/buscar/act.php?id=BOE-A-2015-10566"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boe.es/buscar/act.php?id=BOE-A-2001-19995&amp;p=20180505&amp;tn=1" TargetMode="External"/><Relationship Id="rId20" Type="http://schemas.openxmlformats.org/officeDocument/2006/relationships/hyperlink" Target="https://www.boe.es/doue/2017/198/L00029-00041.pdf"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11" Type="http://schemas.openxmlformats.org/officeDocument/2006/relationships/hyperlink" Target="https://www.boe.es/buscar/doc.php?id=BOE-A-2020-17340" TargetMode="External"/><Relationship Id="rId5" Type="http://schemas.openxmlformats.org/officeDocument/2006/relationships/hyperlink" Target="https://www.boe.es/doue/2018/193/L00001-00222.pdf" TargetMode="External"/><Relationship Id="rId15" Type="http://schemas.openxmlformats.org/officeDocument/2006/relationships/hyperlink" Target="https://www.boe.es/buscar/act.php?id=BOE-A-2017-12902" TargetMode="External"/><Relationship Id="rId10" Type="http://schemas.openxmlformats.org/officeDocument/2006/relationships/hyperlink" Target="https://www.boe.es/diario_boe/txt.php?id=BOE-A-2023-2074" TargetMode="External"/><Relationship Id="rId19" Type="http://schemas.openxmlformats.org/officeDocument/2006/relationships/hyperlink" Target="https://www.boe.es/buscar/doc.php?id=BOE-A-2023-4513"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igae.pap.hacienda.gob.es/sitios/igae/es-ES/Documents/GUIA%20SIST.%20SEGUIM.%20HyO%20MRR%20DEF.pdf" TargetMode="External"/><Relationship Id="rId14" Type="http://schemas.openxmlformats.org/officeDocument/2006/relationships/hyperlink" Target="https://www.igae.pap.hacienda.gob.es/sitios/igae/es-ES/snca/Documents/20220224%20Gu%C3%ADa%20Medidas%20Antifraude.pdf"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19"/>
  <sheetViews>
    <sheetView showGridLines="0" tabSelected="1" zoomScaleNormal="100" workbookViewId="0">
      <selection activeCell="B13" sqref="B13:E13"/>
    </sheetView>
  </sheetViews>
  <sheetFormatPr baseColWidth="10" defaultColWidth="9.109375" defaultRowHeight="14.4" x14ac:dyDescent="0.3"/>
  <cols>
    <col min="2" max="2" width="43.5546875" customWidth="1"/>
    <col min="3" max="3" width="12.88671875" customWidth="1"/>
    <col min="4" max="4" width="39.33203125" customWidth="1"/>
    <col min="5" max="5" width="80.77734375" customWidth="1"/>
    <col min="7" max="7" width="11.5546875" customWidth="1"/>
  </cols>
  <sheetData>
    <row r="1" spans="1:16" ht="18" x14ac:dyDescent="0.35">
      <c r="A1" s="409" t="s">
        <v>1122</v>
      </c>
      <c r="B1" s="410"/>
      <c r="C1" s="410"/>
      <c r="D1" s="410"/>
      <c r="E1" s="410"/>
      <c r="F1" s="1"/>
      <c r="G1" s="1"/>
      <c r="H1" s="1"/>
      <c r="I1" s="1"/>
      <c r="J1" s="1"/>
      <c r="K1" s="1"/>
      <c r="L1" s="1"/>
      <c r="M1" s="1"/>
      <c r="N1" s="1"/>
      <c r="O1" s="1"/>
      <c r="P1" s="1"/>
    </row>
    <row r="2" spans="1:16" ht="18" x14ac:dyDescent="0.35">
      <c r="A2" s="2"/>
      <c r="B2" s="57"/>
      <c r="C2" s="2"/>
      <c r="D2" s="2"/>
      <c r="E2" s="2"/>
      <c r="F2" s="1"/>
      <c r="G2" s="1"/>
      <c r="H2" s="1"/>
      <c r="I2" s="1"/>
      <c r="J2" s="1"/>
      <c r="K2" s="1"/>
      <c r="L2" s="1"/>
      <c r="M2" s="1"/>
      <c r="N2" s="1"/>
      <c r="O2" s="1"/>
      <c r="P2" s="1"/>
    </row>
    <row r="3" spans="1:16" ht="18" x14ac:dyDescent="0.35">
      <c r="A3" s="3" t="s">
        <v>1119</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1127</v>
      </c>
      <c r="B5" s="2"/>
      <c r="C5" s="2"/>
      <c r="D5" s="2"/>
      <c r="E5" s="2"/>
      <c r="F5" s="1"/>
      <c r="G5" s="1"/>
      <c r="H5" s="1"/>
      <c r="I5" s="1"/>
      <c r="J5" s="1"/>
      <c r="K5" s="1"/>
      <c r="L5" s="1"/>
      <c r="M5" s="1"/>
      <c r="N5" s="1"/>
      <c r="O5" s="1"/>
      <c r="P5" s="1"/>
    </row>
    <row r="6" spans="1:16" ht="18" x14ac:dyDescent="0.35">
      <c r="A6" s="388" t="s">
        <v>1128</v>
      </c>
      <c r="B6" s="2"/>
      <c r="C6" s="2"/>
      <c r="D6" s="2"/>
      <c r="E6" s="2"/>
      <c r="F6" s="1"/>
      <c r="G6" s="1"/>
      <c r="H6" s="1"/>
      <c r="I6" s="1"/>
      <c r="J6" s="1"/>
      <c r="K6" s="1"/>
      <c r="L6" s="1"/>
      <c r="M6" s="1"/>
      <c r="N6" s="1"/>
      <c r="O6" s="1"/>
      <c r="P6" s="1"/>
    </row>
    <row r="7" spans="1:16" ht="18" x14ac:dyDescent="0.35">
      <c r="A7" s="388" t="s">
        <v>1129</v>
      </c>
      <c r="B7" s="2"/>
      <c r="C7" s="2"/>
      <c r="D7" s="2"/>
      <c r="E7" s="2"/>
      <c r="F7" s="1"/>
      <c r="G7" s="1"/>
      <c r="H7" s="1"/>
      <c r="I7" s="1"/>
      <c r="J7" s="1"/>
      <c r="K7" s="1"/>
      <c r="L7" s="1"/>
      <c r="M7" s="1"/>
      <c r="N7" s="1"/>
      <c r="O7" s="1"/>
      <c r="P7" s="1"/>
    </row>
    <row r="8" spans="1:16" ht="28.2" customHeight="1" x14ac:dyDescent="0.35">
      <c r="A8" s="4"/>
      <c r="B8" s="2"/>
      <c r="C8" s="2"/>
      <c r="D8" s="2"/>
      <c r="E8" s="387"/>
      <c r="F8" s="1"/>
      <c r="G8" s="1"/>
      <c r="H8" s="1"/>
      <c r="I8" s="1"/>
      <c r="J8" s="1"/>
      <c r="K8" s="1"/>
      <c r="L8" s="1"/>
      <c r="M8" s="1"/>
      <c r="N8" s="1"/>
      <c r="O8" s="1"/>
      <c r="P8" s="1"/>
    </row>
    <row r="9" spans="1:16" ht="18" x14ac:dyDescent="0.35">
      <c r="A9" s="4" t="s">
        <v>0</v>
      </c>
      <c r="B9" s="2"/>
      <c r="C9" s="2"/>
      <c r="D9" s="2"/>
      <c r="E9" s="2"/>
      <c r="F9" s="1"/>
      <c r="G9" s="1"/>
      <c r="H9" s="1"/>
      <c r="I9" s="1"/>
      <c r="J9" s="1"/>
      <c r="K9" s="1"/>
      <c r="L9" s="1"/>
      <c r="M9" s="1"/>
      <c r="N9" s="1"/>
      <c r="O9" s="1"/>
      <c r="P9" s="1"/>
    </row>
    <row r="10" spans="1:16" ht="18" x14ac:dyDescent="0.35">
      <c r="A10" s="4"/>
      <c r="B10" s="4"/>
      <c r="C10" s="4"/>
      <c r="D10" s="4"/>
      <c r="E10" s="4"/>
      <c r="G10" s="1"/>
      <c r="H10" s="1"/>
      <c r="I10" s="1"/>
      <c r="J10" s="1"/>
      <c r="K10" s="1"/>
      <c r="L10" s="1"/>
      <c r="M10" s="1"/>
      <c r="N10" s="1"/>
      <c r="O10" s="1"/>
      <c r="P10" s="1"/>
    </row>
    <row r="11" spans="1:16" ht="18" x14ac:dyDescent="0.35">
      <c r="A11" s="4"/>
      <c r="B11" s="5" t="s">
        <v>1125</v>
      </c>
      <c r="C11" s="4"/>
      <c r="D11" s="4"/>
      <c r="E11" s="4"/>
      <c r="G11" s="1"/>
      <c r="H11" s="1"/>
      <c r="I11" s="1"/>
      <c r="J11" s="1"/>
      <c r="K11" s="1"/>
      <c r="L11" s="1"/>
      <c r="M11" s="1"/>
      <c r="N11" s="1"/>
      <c r="O11" s="1"/>
      <c r="P11" s="1"/>
    </row>
    <row r="12" spans="1:16" ht="18" customHeight="1" x14ac:dyDescent="0.35">
      <c r="A12" s="4"/>
      <c r="B12" s="397" t="s">
        <v>1067</v>
      </c>
      <c r="C12" s="397"/>
      <c r="D12" s="397"/>
      <c r="E12" s="397"/>
      <c r="I12" s="1"/>
      <c r="J12" s="1"/>
      <c r="K12" s="1"/>
      <c r="L12" s="1"/>
      <c r="M12" s="1"/>
      <c r="N12" s="1"/>
      <c r="O12" s="1"/>
      <c r="P12" s="1"/>
    </row>
    <row r="13" spans="1:16" ht="42.6" customHeight="1" x14ac:dyDescent="0.35">
      <c r="A13" s="4"/>
      <c r="B13" s="411" t="s">
        <v>1068</v>
      </c>
      <c r="C13" s="411"/>
      <c r="D13" s="411"/>
      <c r="E13" s="411"/>
      <c r="G13" s="1"/>
      <c r="H13" s="1"/>
      <c r="I13" s="1"/>
      <c r="J13" s="1"/>
      <c r="K13" s="1"/>
      <c r="L13" s="1"/>
      <c r="M13" s="1"/>
      <c r="N13" s="1"/>
      <c r="O13" s="1"/>
      <c r="P13" s="1"/>
    </row>
    <row r="14" spans="1:16" ht="18" customHeight="1" x14ac:dyDescent="0.35">
      <c r="A14" s="5"/>
      <c r="B14" s="5" t="s">
        <v>1123</v>
      </c>
      <c r="C14" s="5"/>
      <c r="D14" s="5"/>
      <c r="E14" s="5"/>
      <c r="G14" s="1"/>
      <c r="H14" s="1"/>
      <c r="I14" s="1"/>
      <c r="J14" s="1"/>
      <c r="K14" s="1"/>
      <c r="L14" s="1"/>
      <c r="M14" s="1"/>
      <c r="N14" s="1"/>
      <c r="O14" s="1"/>
      <c r="P14" s="1"/>
    </row>
    <row r="15" spans="1:16" ht="24.6" customHeight="1" x14ac:dyDescent="0.35">
      <c r="B15" s="413" t="s">
        <v>1124</v>
      </c>
      <c r="C15" s="413"/>
      <c r="D15" s="413"/>
      <c r="E15" s="413"/>
      <c r="G15" s="1"/>
      <c r="H15" s="1"/>
      <c r="I15" s="1"/>
      <c r="J15" s="1"/>
      <c r="K15" s="1"/>
      <c r="L15" s="1"/>
      <c r="M15" s="1"/>
      <c r="N15" s="1"/>
      <c r="O15" s="1"/>
      <c r="P15" s="1"/>
    </row>
    <row r="16" spans="1:16" ht="18" x14ac:dyDescent="0.35">
      <c r="A16" s="4"/>
      <c r="B16" s="410" t="s">
        <v>1120</v>
      </c>
      <c r="C16" s="410"/>
      <c r="D16" s="410"/>
      <c r="E16" s="410"/>
      <c r="G16" s="1"/>
      <c r="H16" s="1"/>
      <c r="I16" s="1"/>
      <c r="J16" s="1"/>
      <c r="K16" s="1"/>
      <c r="L16" s="1"/>
      <c r="M16" s="1"/>
      <c r="N16" s="1"/>
      <c r="O16" s="1"/>
      <c r="P16" s="1"/>
    </row>
    <row r="17" spans="1:16" ht="43.8" customHeight="1" x14ac:dyDescent="0.35">
      <c r="A17" s="4"/>
      <c r="B17" s="410"/>
      <c r="C17" s="410"/>
      <c r="D17" s="410"/>
      <c r="E17" s="410"/>
      <c r="G17" s="1"/>
      <c r="H17" s="1"/>
      <c r="I17" s="1"/>
      <c r="J17" s="1"/>
      <c r="K17" s="1"/>
      <c r="L17" s="1"/>
      <c r="M17" s="1"/>
      <c r="N17" s="1"/>
      <c r="O17" s="1"/>
      <c r="P17" s="1"/>
    </row>
    <row r="18" spans="1:16" ht="52.2" customHeight="1" x14ac:dyDescent="0.35">
      <c r="A18" s="4"/>
      <c r="B18" s="410" t="s">
        <v>1</v>
      </c>
      <c r="C18" s="410"/>
      <c r="D18" s="410"/>
      <c r="E18" s="410"/>
      <c r="G18" s="1"/>
      <c r="H18" s="1"/>
      <c r="I18" s="1"/>
      <c r="J18" s="1"/>
      <c r="K18" s="1"/>
      <c r="L18" s="1"/>
      <c r="M18" s="1"/>
      <c r="N18" s="1"/>
      <c r="O18" s="1"/>
      <c r="P18" s="1"/>
    </row>
    <row r="19" spans="1:16" ht="63" customHeight="1" x14ac:dyDescent="0.35">
      <c r="A19" s="4"/>
      <c r="B19" s="410" t="s">
        <v>1071</v>
      </c>
      <c r="C19" s="410"/>
      <c r="D19" s="410"/>
      <c r="E19" s="410"/>
      <c r="G19" s="1"/>
      <c r="H19" s="1"/>
      <c r="I19" s="1"/>
      <c r="J19" s="1"/>
      <c r="K19" s="1"/>
      <c r="L19" s="1"/>
      <c r="M19" s="1"/>
      <c r="N19" s="1"/>
      <c r="O19" s="1"/>
      <c r="P19" s="1"/>
    </row>
    <row r="20" spans="1:16" ht="18" x14ac:dyDescent="0.35">
      <c r="A20" s="4"/>
      <c r="B20" s="4"/>
      <c r="C20" s="4"/>
      <c r="D20" s="4"/>
      <c r="E20" s="4"/>
      <c r="G20" s="1"/>
      <c r="H20" s="1"/>
      <c r="I20" s="1"/>
      <c r="J20" s="1"/>
      <c r="K20" s="1"/>
      <c r="L20" s="1"/>
      <c r="M20" s="1"/>
      <c r="N20" s="1"/>
      <c r="O20" s="1"/>
      <c r="P20" s="1"/>
    </row>
    <row r="21" spans="1:16" ht="18" x14ac:dyDescent="0.35">
      <c r="A21" s="4"/>
      <c r="B21" s="4"/>
      <c r="C21" s="4"/>
      <c r="D21" s="4"/>
      <c r="E21" s="4"/>
      <c r="G21" s="1"/>
      <c r="H21" s="1"/>
      <c r="I21" s="1"/>
      <c r="J21" s="1"/>
      <c r="K21" s="1"/>
      <c r="L21" s="1"/>
      <c r="M21" s="1"/>
      <c r="N21" s="1"/>
      <c r="O21" s="1"/>
      <c r="P21" s="1"/>
    </row>
    <row r="22" spans="1:16" ht="18" x14ac:dyDescent="0.35">
      <c r="A22" s="412" t="s">
        <v>1070</v>
      </c>
      <c r="B22" s="412"/>
      <c r="C22" s="4"/>
      <c r="D22" s="4"/>
      <c r="E22" s="4"/>
      <c r="G22" s="1"/>
      <c r="H22" s="1"/>
      <c r="I22" s="1"/>
      <c r="J22" s="1"/>
      <c r="K22" s="1"/>
      <c r="L22" s="1"/>
      <c r="M22" s="1"/>
      <c r="N22" s="1"/>
      <c r="O22" s="1"/>
      <c r="P22" s="1"/>
    </row>
    <row r="23" spans="1:16" ht="18" x14ac:dyDescent="0.35">
      <c r="A23" s="402"/>
      <c r="B23" s="402"/>
      <c r="C23" s="402"/>
      <c r="D23" s="402"/>
      <c r="E23" s="402"/>
      <c r="G23" s="1"/>
      <c r="H23" s="1"/>
      <c r="I23" s="1"/>
      <c r="J23" s="1"/>
      <c r="K23" s="1"/>
      <c r="L23" s="1"/>
      <c r="M23" s="1"/>
      <c r="N23" s="1"/>
      <c r="O23" s="1"/>
      <c r="P23" s="1"/>
    </row>
    <row r="24" spans="1:16" ht="18" x14ac:dyDescent="0.35">
      <c r="A24" s="4" t="s">
        <v>2</v>
      </c>
      <c r="B24" s="4"/>
      <c r="C24" s="4"/>
      <c r="D24" s="4"/>
      <c r="E24" s="4"/>
      <c r="G24" s="1"/>
      <c r="H24" s="1"/>
      <c r="I24" s="1"/>
      <c r="J24" s="1"/>
      <c r="K24" s="1"/>
      <c r="L24" s="1"/>
      <c r="M24" s="1"/>
      <c r="N24" s="1"/>
      <c r="O24" s="1"/>
      <c r="P24" s="1"/>
    </row>
    <row r="25" spans="1:16" ht="18" x14ac:dyDescent="0.35">
      <c r="A25" s="4"/>
      <c r="B25" s="4"/>
      <c r="C25" s="4"/>
      <c r="D25" s="4"/>
      <c r="E25" s="4"/>
      <c r="G25" s="1"/>
      <c r="H25" s="1"/>
      <c r="I25" s="1"/>
      <c r="J25" s="1"/>
      <c r="K25" s="1"/>
      <c r="L25" s="1"/>
      <c r="M25" s="1"/>
      <c r="N25" s="1"/>
      <c r="O25" s="1"/>
      <c r="P25" s="1"/>
    </row>
    <row r="26" spans="1:16" ht="18" x14ac:dyDescent="0.35">
      <c r="A26" s="7"/>
      <c r="B26" s="8" t="s">
        <v>3</v>
      </c>
      <c r="C26" s="4" t="s">
        <v>4</v>
      </c>
      <c r="D26" s="4"/>
      <c r="E26" s="4"/>
      <c r="F26" s="4"/>
      <c r="G26" s="2"/>
      <c r="H26" s="1"/>
      <c r="I26" s="1"/>
      <c r="J26" s="4"/>
      <c r="K26" s="1"/>
      <c r="L26" s="1"/>
      <c r="M26" s="1"/>
      <c r="O26" s="1"/>
      <c r="P26" s="1"/>
    </row>
    <row r="27" spans="1:16" ht="18" x14ac:dyDescent="0.35">
      <c r="A27" s="7"/>
      <c r="B27" s="8"/>
      <c r="C27" s="4"/>
      <c r="D27" s="4"/>
      <c r="E27" s="4"/>
      <c r="F27" s="4"/>
      <c r="G27" s="2"/>
      <c r="H27" s="1"/>
      <c r="I27" s="1"/>
      <c r="J27" s="4"/>
      <c r="K27" s="1"/>
      <c r="L27" s="1"/>
      <c r="M27" s="1"/>
      <c r="O27" s="1"/>
      <c r="P27" s="1"/>
    </row>
    <row r="28" spans="1:16" ht="31.5" customHeight="1" x14ac:dyDescent="0.35">
      <c r="A28" s="7"/>
      <c r="B28" s="8" t="s">
        <v>5</v>
      </c>
      <c r="C28" s="410" t="s">
        <v>1023</v>
      </c>
      <c r="D28" s="410"/>
      <c r="E28" s="410"/>
      <c r="F28" s="4"/>
      <c r="G28" s="2"/>
      <c r="H28" s="1"/>
      <c r="I28" s="1"/>
      <c r="J28" s="4"/>
      <c r="K28" s="1"/>
      <c r="L28" s="1"/>
      <c r="M28" s="1"/>
      <c r="O28" s="1"/>
      <c r="P28" s="1"/>
    </row>
    <row r="29" spans="1:16" ht="18" x14ac:dyDescent="0.35">
      <c r="A29" s="7"/>
      <c r="B29" s="8"/>
      <c r="C29" s="4"/>
      <c r="D29" s="4"/>
      <c r="E29" s="4"/>
      <c r="F29" s="4"/>
      <c r="G29" s="2"/>
      <c r="H29" s="1"/>
      <c r="I29" s="1"/>
      <c r="J29" s="4"/>
      <c r="K29" s="1"/>
      <c r="L29" s="1"/>
      <c r="M29" s="1"/>
      <c r="O29" s="1"/>
      <c r="P29" s="1"/>
    </row>
    <row r="30" spans="1:16" ht="328.2" customHeight="1" x14ac:dyDescent="0.35">
      <c r="A30" s="7"/>
      <c r="B30" s="8"/>
      <c r="C30" s="9">
        <v>1</v>
      </c>
      <c r="D30" s="10" t="s">
        <v>6</v>
      </c>
      <c r="E30" s="224" t="s">
        <v>1026</v>
      </c>
      <c r="F30" s="4"/>
      <c r="G30" s="2"/>
      <c r="H30" s="1"/>
      <c r="I30" s="1"/>
      <c r="J30" s="4"/>
      <c r="K30" s="1"/>
      <c r="L30" s="1"/>
      <c r="M30" s="1"/>
      <c r="O30" s="1"/>
      <c r="P30" s="1"/>
    </row>
    <row r="31" spans="1:16" ht="354" customHeight="1" x14ac:dyDescent="0.35">
      <c r="A31" s="7"/>
      <c r="B31" s="8"/>
      <c r="C31" s="9">
        <v>2</v>
      </c>
      <c r="D31" s="10" t="s">
        <v>7</v>
      </c>
      <c r="E31" s="224" t="s">
        <v>1027</v>
      </c>
      <c r="F31" s="4"/>
      <c r="G31" s="2"/>
      <c r="H31" s="1"/>
      <c r="I31" s="1"/>
      <c r="J31" s="4"/>
      <c r="K31" s="1"/>
      <c r="L31" s="1"/>
      <c r="M31" s="1"/>
      <c r="O31" s="1"/>
      <c r="P31" s="1"/>
    </row>
    <row r="32" spans="1:16" ht="388.2" customHeight="1" x14ac:dyDescent="0.35">
      <c r="A32" s="7"/>
      <c r="B32" s="8"/>
      <c r="C32" s="9">
        <v>3</v>
      </c>
      <c r="D32" s="10" t="s">
        <v>8</v>
      </c>
      <c r="E32" s="224" t="s">
        <v>1069</v>
      </c>
      <c r="F32" s="4"/>
      <c r="G32" s="2"/>
      <c r="H32" s="1"/>
      <c r="I32" s="1"/>
      <c r="J32" s="4"/>
      <c r="K32" s="1"/>
      <c r="L32" s="1"/>
      <c r="M32" s="1"/>
      <c r="O32" s="1"/>
      <c r="P32" s="1"/>
    </row>
    <row r="33" spans="1:16" ht="246" customHeight="1" x14ac:dyDescent="0.35">
      <c r="A33" s="7"/>
      <c r="B33" s="8"/>
      <c r="C33" s="9">
        <v>4</v>
      </c>
      <c r="D33" s="10" t="s">
        <v>9</v>
      </c>
      <c r="E33" s="224" t="s">
        <v>1028</v>
      </c>
      <c r="F33" s="4"/>
      <c r="G33" s="2"/>
      <c r="H33" s="1"/>
      <c r="I33" s="1"/>
      <c r="J33" s="4"/>
      <c r="K33" s="1"/>
      <c r="L33" s="1"/>
      <c r="M33" s="1"/>
      <c r="O33" s="1"/>
      <c r="P33" s="1"/>
    </row>
    <row r="34" spans="1:16" ht="18" x14ac:dyDescent="0.35">
      <c r="A34" s="7"/>
      <c r="B34" s="8"/>
      <c r="C34" s="4"/>
      <c r="D34" s="4"/>
      <c r="E34" s="4"/>
      <c r="F34" s="4"/>
      <c r="G34" s="2"/>
      <c r="H34" s="1"/>
      <c r="I34" s="1"/>
      <c r="J34" s="4"/>
      <c r="K34" s="1"/>
      <c r="L34" s="1"/>
      <c r="M34" s="1"/>
      <c r="O34" s="1"/>
      <c r="P34" s="1"/>
    </row>
    <row r="35" spans="1:16" ht="18" x14ac:dyDescent="0.35">
      <c r="A35" s="7"/>
      <c r="B35" s="8" t="s">
        <v>10</v>
      </c>
      <c r="C35" s="4" t="s">
        <v>1024</v>
      </c>
      <c r="D35" s="4"/>
      <c r="E35" s="4"/>
      <c r="F35" s="4"/>
      <c r="G35" s="2"/>
      <c r="H35" s="1"/>
      <c r="I35" s="1"/>
      <c r="J35" s="4"/>
      <c r="K35" s="1"/>
      <c r="L35" s="1"/>
      <c r="M35" s="1"/>
      <c r="O35" s="1"/>
      <c r="P35" s="1"/>
    </row>
    <row r="36" spans="1:16" ht="25.5" customHeight="1" x14ac:dyDescent="0.35">
      <c r="A36" s="7"/>
      <c r="B36" s="8"/>
      <c r="C36" s="4"/>
      <c r="D36" s="4"/>
      <c r="E36" s="4"/>
      <c r="F36" s="4"/>
      <c r="G36" s="2"/>
      <c r="H36" s="1"/>
      <c r="I36" s="1"/>
      <c r="J36" s="4"/>
      <c r="K36" s="1"/>
      <c r="L36" s="1"/>
      <c r="M36" s="1"/>
      <c r="O36" s="1"/>
      <c r="P36" s="1"/>
    </row>
    <row r="37" spans="1:16" ht="18" x14ac:dyDescent="0.35">
      <c r="A37" s="7"/>
      <c r="B37" s="8"/>
      <c r="C37" s="9">
        <v>1</v>
      </c>
      <c r="D37" s="10" t="s">
        <v>11</v>
      </c>
      <c r="E37" s="4"/>
      <c r="F37" s="4"/>
      <c r="G37" s="2"/>
      <c r="H37" s="1"/>
      <c r="I37" s="1"/>
      <c r="J37" s="4"/>
      <c r="K37" s="1"/>
      <c r="L37" s="1"/>
      <c r="M37" s="1"/>
      <c r="O37" s="1"/>
      <c r="P37" s="1"/>
    </row>
    <row r="38" spans="1:16" ht="18" x14ac:dyDescent="0.35">
      <c r="A38" s="7"/>
      <c r="B38" s="8"/>
      <c r="C38" s="9">
        <v>2</v>
      </c>
      <c r="D38" s="10" t="s">
        <v>12</v>
      </c>
      <c r="E38" s="4"/>
      <c r="F38" s="4"/>
      <c r="G38" s="2"/>
      <c r="H38" s="1"/>
      <c r="I38" s="1"/>
      <c r="J38" s="4"/>
      <c r="K38" s="1"/>
      <c r="L38" s="1"/>
      <c r="M38" s="1"/>
      <c r="O38" s="1"/>
      <c r="P38" s="1"/>
    </row>
    <row r="39" spans="1:16" ht="18" x14ac:dyDescent="0.35">
      <c r="A39" s="7"/>
      <c r="B39" s="8"/>
      <c r="C39" s="9">
        <v>3</v>
      </c>
      <c r="D39" s="10" t="s">
        <v>13</v>
      </c>
      <c r="E39" s="4"/>
      <c r="F39" s="4"/>
      <c r="G39" s="2"/>
      <c r="H39" s="1"/>
      <c r="I39" s="1"/>
      <c r="J39" s="4"/>
      <c r="K39" s="1"/>
      <c r="L39" s="1"/>
      <c r="M39" s="1"/>
      <c r="O39" s="1"/>
      <c r="P39" s="1"/>
    </row>
    <row r="40" spans="1:16" ht="18" x14ac:dyDescent="0.35">
      <c r="A40" s="7"/>
      <c r="B40" s="8"/>
      <c r="C40" s="9">
        <v>4</v>
      </c>
      <c r="D40" s="10" t="s">
        <v>14</v>
      </c>
      <c r="E40" s="4"/>
      <c r="F40" s="4"/>
      <c r="G40" s="2"/>
      <c r="H40" s="1"/>
      <c r="I40" s="1"/>
      <c r="J40" s="4"/>
      <c r="K40" s="1"/>
      <c r="L40" s="1"/>
      <c r="M40" s="1"/>
      <c r="O40" s="1"/>
      <c r="P40" s="1"/>
    </row>
    <row r="41" spans="1:16" ht="18" x14ac:dyDescent="0.35">
      <c r="A41" s="7"/>
      <c r="B41" s="8"/>
      <c r="C41" s="4"/>
      <c r="D41" s="4"/>
      <c r="E41" s="4"/>
      <c r="F41" s="4"/>
      <c r="G41" s="2"/>
      <c r="H41" s="1"/>
      <c r="I41" s="1"/>
      <c r="J41" s="1"/>
      <c r="K41" s="1"/>
      <c r="L41" s="1"/>
      <c r="M41" s="1"/>
      <c r="N41" s="1"/>
      <c r="O41" s="1"/>
      <c r="P41" s="1"/>
    </row>
    <row r="42" spans="1:16" ht="18" x14ac:dyDescent="0.35">
      <c r="A42" s="7"/>
      <c r="B42" s="8" t="s">
        <v>15</v>
      </c>
      <c r="C42" s="389" t="s">
        <v>16</v>
      </c>
      <c r="D42" s="389"/>
      <c r="E42" s="389"/>
      <c r="F42" s="4"/>
      <c r="G42" s="2"/>
      <c r="H42" s="1"/>
      <c r="I42" s="1"/>
      <c r="J42" s="1"/>
      <c r="K42" s="1"/>
      <c r="L42" s="1"/>
      <c r="M42" s="1"/>
      <c r="N42" s="1"/>
      <c r="O42" s="1"/>
      <c r="P42" s="1"/>
    </row>
    <row r="43" spans="1:16" ht="27.75" customHeight="1" x14ac:dyDescent="0.35">
      <c r="A43" s="7"/>
      <c r="B43" s="8"/>
      <c r="C43" s="389"/>
      <c r="D43" s="389"/>
      <c r="E43" s="389"/>
      <c r="F43" s="4"/>
      <c r="G43" s="2"/>
      <c r="H43" s="1"/>
      <c r="I43" s="1"/>
      <c r="J43" s="1"/>
      <c r="K43" s="1"/>
      <c r="L43" s="1"/>
      <c r="M43" s="1"/>
      <c r="N43" s="1"/>
      <c r="O43" s="1"/>
      <c r="P43" s="1"/>
    </row>
    <row r="44" spans="1:16" ht="18" x14ac:dyDescent="0.35">
      <c r="A44" s="7"/>
      <c r="B44" s="8"/>
      <c r="C44" s="4"/>
      <c r="D44" s="4"/>
      <c r="E44" s="4"/>
      <c r="F44" s="4"/>
      <c r="G44" s="2"/>
      <c r="H44" s="1"/>
      <c r="I44" s="1"/>
      <c r="J44" s="1"/>
      <c r="K44" s="1"/>
      <c r="L44" s="1"/>
      <c r="M44" s="1"/>
      <c r="N44" s="1"/>
      <c r="O44" s="1"/>
      <c r="P44" s="1"/>
    </row>
    <row r="45" spans="1:16" ht="18" x14ac:dyDescent="0.35">
      <c r="A45" s="2"/>
      <c r="B45" s="8" t="s">
        <v>17</v>
      </c>
      <c r="C45" s="389" t="s">
        <v>18</v>
      </c>
      <c r="D45" s="389"/>
      <c r="E45" s="389"/>
      <c r="F45" s="4"/>
      <c r="G45" s="2"/>
      <c r="H45" s="1"/>
      <c r="I45" s="1"/>
      <c r="J45" s="1"/>
      <c r="K45" s="1"/>
      <c r="L45" s="1"/>
      <c r="M45" s="1"/>
      <c r="N45" s="1"/>
      <c r="O45" s="1"/>
      <c r="P45" s="1"/>
    </row>
    <row r="46" spans="1:16" ht="15" customHeight="1" x14ac:dyDescent="0.35">
      <c r="A46" s="2"/>
      <c r="B46" s="8"/>
      <c r="C46" s="389"/>
      <c r="D46" s="389"/>
      <c r="E46" s="389"/>
      <c r="F46" s="4"/>
      <c r="G46" s="2"/>
      <c r="H46" s="1"/>
      <c r="I46" s="1"/>
      <c r="J46" s="1"/>
      <c r="K46" s="1"/>
      <c r="L46" s="1"/>
      <c r="M46" s="1"/>
      <c r="N46" s="1"/>
      <c r="O46" s="1"/>
      <c r="P46" s="1"/>
    </row>
    <row r="47" spans="1:16" ht="18" x14ac:dyDescent="0.35">
      <c r="A47" s="2"/>
      <c r="B47" s="8"/>
      <c r="C47" s="4"/>
      <c r="D47" s="4"/>
      <c r="E47" s="4"/>
      <c r="F47" s="4"/>
      <c r="G47" s="2"/>
      <c r="H47" s="1"/>
      <c r="I47" s="1"/>
      <c r="J47" s="1"/>
      <c r="K47" s="1"/>
      <c r="L47" s="1"/>
      <c r="M47" s="1"/>
      <c r="N47" s="1"/>
      <c r="O47" s="1"/>
      <c r="P47" s="1"/>
    </row>
    <row r="48" spans="1:16" ht="21" customHeight="1" x14ac:dyDescent="0.35">
      <c r="A48" s="2"/>
      <c r="B48" s="8" t="s">
        <v>1072</v>
      </c>
      <c r="C48" s="4" t="s">
        <v>1073</v>
      </c>
      <c r="D48" s="2"/>
      <c r="E48" s="2"/>
      <c r="F48" s="2"/>
      <c r="G48" s="2"/>
      <c r="H48" s="1"/>
      <c r="I48" s="1"/>
      <c r="J48" s="1"/>
      <c r="K48" s="1"/>
      <c r="L48" s="1"/>
      <c r="M48" s="1"/>
      <c r="N48" s="1"/>
      <c r="O48" s="1"/>
      <c r="P48" s="1"/>
    </row>
    <row r="49" spans="1:16" ht="18" x14ac:dyDescent="0.35">
      <c r="A49" s="2"/>
      <c r="B49" s="8"/>
      <c r="C49" s="4"/>
      <c r="D49" s="4"/>
      <c r="E49" s="4"/>
      <c r="F49" s="4"/>
      <c r="G49" s="2"/>
      <c r="H49" s="1"/>
      <c r="I49" s="1"/>
      <c r="J49" s="1"/>
      <c r="K49" s="1"/>
      <c r="L49" s="1"/>
      <c r="M49" s="1"/>
      <c r="N49" s="1"/>
      <c r="O49" s="1"/>
      <c r="P49" s="1"/>
    </row>
    <row r="50" spans="1:16" ht="47.25" customHeight="1" x14ac:dyDescent="0.35">
      <c r="A50" s="2"/>
      <c r="B50" s="8" t="s">
        <v>19</v>
      </c>
      <c r="C50" s="393" t="s">
        <v>20</v>
      </c>
      <c r="D50" s="389"/>
      <c r="E50" s="389"/>
      <c r="F50" s="4"/>
      <c r="G50" s="2"/>
      <c r="H50" s="1"/>
      <c r="I50" s="1"/>
      <c r="J50" s="1"/>
      <c r="K50" s="1"/>
      <c r="L50" s="1"/>
      <c r="M50" s="1"/>
      <c r="N50" s="1"/>
      <c r="O50" s="1"/>
      <c r="P50" s="1"/>
    </row>
    <row r="51" spans="1:16" ht="18" x14ac:dyDescent="0.35">
      <c r="A51" s="2"/>
      <c r="B51" s="8"/>
      <c r="C51" s="5"/>
      <c r="D51" s="4"/>
      <c r="E51" s="4"/>
      <c r="F51" s="4"/>
      <c r="G51" s="2"/>
      <c r="H51" s="1"/>
      <c r="I51" s="1"/>
      <c r="J51" s="1"/>
      <c r="K51" s="1"/>
      <c r="L51" s="1"/>
      <c r="M51" s="1"/>
      <c r="N51" s="1"/>
      <c r="O51" s="1"/>
      <c r="P51" s="1"/>
    </row>
    <row r="52" spans="1:16" ht="21.75" customHeight="1" x14ac:dyDescent="0.35">
      <c r="A52" s="2"/>
      <c r="B52" s="8" t="s">
        <v>21</v>
      </c>
      <c r="C52" s="5" t="s">
        <v>22</v>
      </c>
      <c r="D52" s="4"/>
      <c r="E52" s="4"/>
      <c r="F52" s="4"/>
      <c r="G52" s="2"/>
      <c r="H52" s="1"/>
      <c r="I52" s="1"/>
      <c r="J52" s="1"/>
      <c r="K52" s="1"/>
      <c r="L52" s="1"/>
      <c r="M52" s="1"/>
      <c r="N52" s="1"/>
      <c r="O52" s="1"/>
      <c r="P52" s="1"/>
    </row>
    <row r="53" spans="1:16" ht="21.75" customHeight="1" x14ac:dyDescent="0.35">
      <c r="A53" s="2"/>
      <c r="B53" s="8"/>
      <c r="C53" s="5"/>
      <c r="D53" s="4"/>
      <c r="E53" s="4"/>
      <c r="F53" s="4"/>
      <c r="G53" s="2"/>
      <c r="H53" s="1"/>
      <c r="I53" s="1"/>
      <c r="J53" s="1"/>
      <c r="K53" s="1"/>
      <c r="L53" s="1"/>
      <c r="M53" s="1"/>
      <c r="N53" s="1"/>
      <c r="O53" s="1"/>
      <c r="P53" s="1"/>
    </row>
    <row r="54" spans="1:16" ht="41.4" customHeight="1" x14ac:dyDescent="0.35">
      <c r="A54" s="2"/>
      <c r="B54" s="8" t="s">
        <v>1074</v>
      </c>
      <c r="C54" s="397" t="s">
        <v>1075</v>
      </c>
      <c r="D54" s="397"/>
      <c r="E54" s="397"/>
      <c r="F54" s="4"/>
      <c r="G54" s="2"/>
      <c r="H54" s="1"/>
      <c r="I54" s="1"/>
      <c r="J54" s="1"/>
      <c r="K54" s="1"/>
      <c r="L54" s="1"/>
      <c r="M54" s="1"/>
      <c r="N54" s="1"/>
      <c r="O54" s="1"/>
      <c r="P54" s="1"/>
    </row>
    <row r="55" spans="1:16" ht="18" x14ac:dyDescent="0.35">
      <c r="A55" s="2"/>
      <c r="B55" s="8"/>
      <c r="C55" s="4"/>
      <c r="D55" s="4"/>
      <c r="E55" s="4"/>
      <c r="F55" s="4"/>
      <c r="G55" s="2"/>
      <c r="H55" s="1"/>
      <c r="I55" s="1"/>
      <c r="J55" s="1"/>
      <c r="K55" s="1"/>
      <c r="L55" s="1"/>
      <c r="M55" s="1"/>
      <c r="N55" s="1"/>
      <c r="O55" s="1"/>
      <c r="P55" s="1"/>
    </row>
    <row r="56" spans="1:16" ht="38.25" customHeight="1" x14ac:dyDescent="0.35">
      <c r="A56" s="2"/>
      <c r="B56" s="8" t="s">
        <v>23</v>
      </c>
      <c r="C56" s="389" t="s">
        <v>1076</v>
      </c>
      <c r="D56" s="389"/>
      <c r="E56" s="389"/>
      <c r="F56" s="2"/>
      <c r="G56" s="2"/>
      <c r="H56" s="1"/>
      <c r="I56" s="1"/>
      <c r="J56" s="1"/>
      <c r="K56" s="1"/>
      <c r="L56" s="1"/>
      <c r="M56" s="1"/>
      <c r="N56" s="1"/>
      <c r="O56" s="1"/>
      <c r="P56" s="1"/>
    </row>
    <row r="57" spans="1:16" ht="18" x14ac:dyDescent="0.35">
      <c r="A57" s="2"/>
      <c r="B57" s="8"/>
      <c r="C57" s="4"/>
      <c r="D57" s="4"/>
      <c r="E57" s="4"/>
      <c r="F57" s="2"/>
      <c r="G57" s="2"/>
      <c r="H57" s="1"/>
      <c r="I57" s="1"/>
      <c r="J57" s="1"/>
      <c r="K57" s="1"/>
      <c r="L57" s="1"/>
      <c r="M57" s="1"/>
      <c r="N57" s="1"/>
      <c r="O57" s="1"/>
      <c r="P57" s="1"/>
    </row>
    <row r="58" spans="1:16" ht="18" x14ac:dyDescent="0.35">
      <c r="A58" s="2"/>
      <c r="B58" s="8"/>
      <c r="C58" s="4"/>
      <c r="D58" s="2"/>
      <c r="E58" s="2"/>
      <c r="F58" s="2"/>
      <c r="G58" s="2"/>
      <c r="H58" s="1"/>
      <c r="I58" s="1"/>
      <c r="J58" s="1"/>
      <c r="K58" s="1"/>
      <c r="L58" s="1"/>
      <c r="M58" s="1"/>
      <c r="N58" s="1"/>
      <c r="O58" s="1"/>
      <c r="P58" s="1"/>
    </row>
    <row r="59" spans="1:16" ht="18" x14ac:dyDescent="0.35">
      <c r="A59" s="3" t="s">
        <v>1077</v>
      </c>
      <c r="B59" s="8"/>
      <c r="C59" s="4"/>
      <c r="D59" s="2"/>
      <c r="E59" s="2"/>
      <c r="F59" s="2"/>
      <c r="G59" s="2"/>
      <c r="H59" s="1"/>
      <c r="I59" s="1"/>
      <c r="J59" s="1"/>
      <c r="K59" s="1"/>
      <c r="L59" s="1"/>
      <c r="M59" s="1"/>
      <c r="N59" s="1"/>
      <c r="O59" s="1"/>
      <c r="P59" s="1"/>
    </row>
    <row r="60" spans="1:16" ht="18" x14ac:dyDescent="0.35">
      <c r="A60" s="3"/>
      <c r="B60" s="8"/>
      <c r="C60" s="4"/>
      <c r="D60" s="2"/>
      <c r="E60" s="2"/>
      <c r="F60" s="2"/>
      <c r="G60" s="2"/>
      <c r="H60" s="1"/>
      <c r="I60" s="1"/>
      <c r="J60" s="1"/>
      <c r="K60" s="1"/>
      <c r="L60" s="1"/>
      <c r="M60" s="1"/>
      <c r="N60" s="1"/>
      <c r="O60" s="1"/>
      <c r="P60" s="1"/>
    </row>
    <row r="61" spans="1:16" ht="18" x14ac:dyDescent="0.35">
      <c r="A61" s="3"/>
      <c r="B61" s="394" t="s">
        <v>1066</v>
      </c>
      <c r="C61" s="395"/>
      <c r="D61" s="396"/>
      <c r="E61" s="2"/>
      <c r="F61" s="2"/>
      <c r="G61" s="2"/>
      <c r="H61" s="1"/>
      <c r="I61" s="1"/>
      <c r="J61" s="1"/>
      <c r="K61" s="1"/>
      <c r="L61" s="1"/>
      <c r="M61" s="1"/>
      <c r="N61" s="1"/>
      <c r="O61" s="1"/>
      <c r="P61" s="1"/>
    </row>
    <row r="62" spans="1:16" ht="18" x14ac:dyDescent="0.35">
      <c r="A62" s="3"/>
      <c r="B62" s="8"/>
      <c r="C62" s="4"/>
      <c r="D62" s="2"/>
      <c r="E62" s="2"/>
      <c r="F62" s="2"/>
      <c r="G62" s="2"/>
      <c r="H62" s="1"/>
      <c r="I62" s="1"/>
      <c r="J62" s="1"/>
      <c r="K62" s="1"/>
      <c r="L62" s="1"/>
      <c r="M62" s="1"/>
      <c r="N62" s="1"/>
      <c r="O62" s="1"/>
      <c r="P62" s="1"/>
    </row>
    <row r="63" spans="1:16" ht="42" customHeight="1" x14ac:dyDescent="0.35">
      <c r="A63" s="1"/>
      <c r="B63" s="11" t="s">
        <v>24</v>
      </c>
      <c r="C63" s="390" t="s">
        <v>25</v>
      </c>
      <c r="D63" s="391"/>
      <c r="E63" s="392"/>
      <c r="F63" s="4"/>
      <c r="G63" s="2"/>
      <c r="H63" s="1"/>
      <c r="I63" s="1"/>
      <c r="J63" s="1"/>
      <c r="K63" s="1"/>
      <c r="L63" s="1"/>
      <c r="M63" s="1"/>
      <c r="N63" s="1"/>
      <c r="O63" s="1"/>
      <c r="P63" s="1"/>
    </row>
    <row r="64" spans="1:16" ht="18" x14ac:dyDescent="0.35">
      <c r="A64" s="4"/>
      <c r="B64" s="8"/>
      <c r="C64" s="4"/>
      <c r="D64" s="2"/>
      <c r="E64" s="2"/>
      <c r="F64" s="2"/>
      <c r="G64" s="2"/>
      <c r="H64" s="1"/>
      <c r="I64" s="1"/>
      <c r="J64" s="1"/>
      <c r="K64" s="1"/>
      <c r="L64" s="1"/>
      <c r="M64" s="1"/>
      <c r="N64" s="1"/>
      <c r="O64" s="1"/>
      <c r="P64" s="1"/>
    </row>
    <row r="65" spans="1:16" ht="45" customHeight="1" x14ac:dyDescent="0.35">
      <c r="A65" s="1"/>
      <c r="B65" s="400" t="s">
        <v>26</v>
      </c>
      <c r="C65" s="401" t="s">
        <v>27</v>
      </c>
      <c r="D65" s="391"/>
      <c r="E65" s="392"/>
      <c r="F65" s="2"/>
      <c r="G65" s="2"/>
      <c r="H65" s="1"/>
      <c r="I65" s="1"/>
      <c r="J65" s="1"/>
      <c r="K65" s="1"/>
      <c r="L65" s="1"/>
      <c r="M65" s="1"/>
      <c r="N65" s="1"/>
      <c r="O65" s="1"/>
      <c r="P65" s="1"/>
    </row>
    <row r="66" spans="1:16" ht="45.75" customHeight="1" x14ac:dyDescent="0.35">
      <c r="A66" s="1"/>
      <c r="B66" s="400"/>
      <c r="C66" s="401" t="s">
        <v>28</v>
      </c>
      <c r="D66" s="391"/>
      <c r="E66" s="392"/>
      <c r="F66" s="2"/>
      <c r="G66" s="2"/>
      <c r="H66" s="1"/>
      <c r="I66" s="1"/>
      <c r="J66" s="1"/>
      <c r="K66" s="1"/>
      <c r="L66" s="1"/>
      <c r="M66" s="1"/>
      <c r="N66" s="1"/>
      <c r="O66" s="1"/>
      <c r="P66" s="1"/>
    </row>
    <row r="67" spans="1:16" ht="61.5" customHeight="1" x14ac:dyDescent="0.35">
      <c r="A67" s="1"/>
      <c r="B67" s="400"/>
      <c r="C67" s="401" t="s">
        <v>29</v>
      </c>
      <c r="D67" s="391"/>
      <c r="E67" s="392"/>
      <c r="F67" s="2"/>
      <c r="G67" s="2"/>
      <c r="H67" s="1"/>
      <c r="I67" s="1"/>
      <c r="J67" s="1"/>
      <c r="K67" s="1"/>
      <c r="L67" s="1"/>
      <c r="M67" s="1"/>
      <c r="N67" s="1"/>
      <c r="O67" s="1"/>
      <c r="P67" s="1"/>
    </row>
    <row r="68" spans="1:16" ht="232.5" customHeight="1" x14ac:dyDescent="0.35">
      <c r="A68" s="1"/>
      <c r="B68" s="400"/>
      <c r="C68" s="401" t="s">
        <v>1078</v>
      </c>
      <c r="D68" s="391"/>
      <c r="E68" s="392"/>
      <c r="F68" s="2"/>
      <c r="G68" s="2"/>
      <c r="H68" s="1"/>
      <c r="I68" s="1"/>
      <c r="J68" s="1"/>
      <c r="K68" s="1"/>
      <c r="L68" s="1"/>
      <c r="M68" s="1"/>
      <c r="N68" s="1"/>
      <c r="O68" s="1"/>
      <c r="P68" s="1"/>
    </row>
    <row r="69" spans="1:16" ht="133.5" customHeight="1" x14ac:dyDescent="0.35">
      <c r="A69" s="2"/>
      <c r="B69" s="400"/>
      <c r="C69" s="401" t="s">
        <v>30</v>
      </c>
      <c r="D69" s="391"/>
      <c r="E69" s="392"/>
      <c r="F69" s="2"/>
      <c r="G69" s="2"/>
      <c r="H69" s="1"/>
      <c r="I69" s="1"/>
      <c r="J69" s="1"/>
      <c r="K69" s="1"/>
      <c r="L69" s="1"/>
      <c r="M69" s="1"/>
      <c r="N69" s="1"/>
      <c r="O69" s="1"/>
      <c r="P69" s="1"/>
    </row>
    <row r="70" spans="1:16" ht="51.75" customHeight="1" x14ac:dyDescent="0.35">
      <c r="A70" s="2"/>
      <c r="B70" s="400"/>
      <c r="C70" s="401" t="s">
        <v>31</v>
      </c>
      <c r="D70" s="391"/>
      <c r="E70" s="392"/>
      <c r="F70" s="2"/>
      <c r="G70" s="2"/>
      <c r="H70" s="1"/>
      <c r="I70" s="1"/>
      <c r="J70" s="1"/>
      <c r="K70" s="1"/>
      <c r="L70" s="1"/>
      <c r="M70" s="1"/>
      <c r="N70" s="1"/>
      <c r="O70" s="1"/>
      <c r="P70" s="1"/>
    </row>
    <row r="71" spans="1:16" ht="123.75" customHeight="1" x14ac:dyDescent="0.35">
      <c r="A71" s="2"/>
      <c r="B71" s="400"/>
      <c r="C71" s="401" t="s">
        <v>1079</v>
      </c>
      <c r="D71" s="391"/>
      <c r="E71" s="392"/>
      <c r="F71" s="2"/>
      <c r="G71" s="2"/>
      <c r="H71" s="1"/>
      <c r="I71" s="1"/>
      <c r="J71" s="1"/>
      <c r="K71" s="1"/>
      <c r="L71" s="1"/>
      <c r="M71" s="1"/>
      <c r="N71" s="1"/>
      <c r="O71" s="1"/>
      <c r="P71" s="1"/>
    </row>
    <row r="72" spans="1:16" ht="263.39999999999998" customHeight="1" x14ac:dyDescent="0.35">
      <c r="A72" s="2"/>
      <c r="B72" s="400"/>
      <c r="C72" s="401" t="s">
        <v>1118</v>
      </c>
      <c r="D72" s="391"/>
      <c r="E72" s="392"/>
      <c r="F72" s="2"/>
      <c r="G72" s="2"/>
      <c r="H72" s="1"/>
      <c r="I72" s="1"/>
      <c r="J72" s="1"/>
      <c r="K72" s="1"/>
      <c r="L72" s="1"/>
      <c r="M72" s="1"/>
      <c r="N72" s="1"/>
      <c r="O72" s="1"/>
      <c r="P72" s="1"/>
    </row>
    <row r="73" spans="1:16" ht="18" x14ac:dyDescent="0.35">
      <c r="A73" s="2"/>
      <c r="B73" s="2"/>
      <c r="C73" s="4"/>
      <c r="D73" s="2"/>
      <c r="E73" s="2"/>
      <c r="F73" s="2"/>
      <c r="G73" s="2"/>
      <c r="H73" s="1"/>
      <c r="I73" s="1"/>
      <c r="J73" s="1"/>
      <c r="K73" s="1"/>
      <c r="L73" s="1"/>
      <c r="M73" s="1"/>
      <c r="N73" s="1"/>
      <c r="O73" s="1"/>
      <c r="P73" s="1"/>
    </row>
    <row r="74" spans="1:16" ht="18" x14ac:dyDescent="0.35">
      <c r="A74" s="3" t="s">
        <v>1080</v>
      </c>
      <c r="B74" s="2"/>
      <c r="C74" s="2"/>
      <c r="D74" s="2"/>
      <c r="E74" s="2"/>
      <c r="F74" s="1"/>
      <c r="G74" s="1"/>
      <c r="H74" s="1"/>
      <c r="I74" s="1"/>
      <c r="J74" s="1"/>
      <c r="K74" s="1"/>
      <c r="L74" s="1"/>
      <c r="M74" s="1"/>
      <c r="N74" s="1"/>
      <c r="O74" s="1"/>
      <c r="P74" s="1"/>
    </row>
    <row r="75" spans="1:16" ht="18" x14ac:dyDescent="0.35">
      <c r="A75" s="3"/>
      <c r="B75" s="2"/>
      <c r="C75" s="2"/>
      <c r="D75" s="2"/>
      <c r="E75" s="2"/>
      <c r="F75" s="1"/>
      <c r="G75" s="1"/>
      <c r="H75" s="1"/>
      <c r="I75" s="1"/>
      <c r="J75" s="1"/>
      <c r="K75" s="1"/>
      <c r="L75" s="1"/>
      <c r="M75" s="1"/>
      <c r="N75" s="1"/>
      <c r="O75" s="1"/>
      <c r="P75" s="1"/>
    </row>
    <row r="76" spans="1:16" ht="63" customHeight="1" x14ac:dyDescent="0.35">
      <c r="A76" s="402" t="s">
        <v>32</v>
      </c>
      <c r="B76" s="402"/>
      <c r="C76" s="402"/>
      <c r="D76" s="402"/>
      <c r="E76" s="402"/>
      <c r="F76" s="402"/>
      <c r="G76" s="402"/>
      <c r="H76" s="402"/>
      <c r="I76" s="402"/>
      <c r="J76" s="402"/>
      <c r="K76" s="402"/>
      <c r="L76" s="402"/>
      <c r="M76" s="1"/>
      <c r="N76" s="1"/>
      <c r="O76" s="1"/>
      <c r="P76" s="1"/>
    </row>
    <row r="77" spans="1:16" ht="18" x14ac:dyDescent="0.35">
      <c r="A77" s="4"/>
      <c r="B77" s="2"/>
      <c r="C77" s="2"/>
      <c r="D77" s="2"/>
      <c r="E77" s="2"/>
      <c r="F77" s="1"/>
      <c r="G77" s="1"/>
      <c r="H77" s="1"/>
      <c r="I77" s="1"/>
      <c r="J77" s="1"/>
      <c r="K77" s="1"/>
      <c r="L77" s="1"/>
      <c r="M77" s="1"/>
      <c r="N77" s="1"/>
      <c r="O77" s="1"/>
      <c r="P77" s="1"/>
    </row>
    <row r="78" spans="1:16" ht="18" x14ac:dyDescent="0.35">
      <c r="A78" s="8" t="s">
        <v>33</v>
      </c>
      <c r="B78" s="2"/>
      <c r="C78" s="2"/>
      <c r="D78" s="2"/>
      <c r="E78" s="2"/>
      <c r="F78" s="8" t="s">
        <v>34</v>
      </c>
      <c r="G78" s="1"/>
      <c r="H78" s="1"/>
      <c r="I78" s="1"/>
      <c r="J78" s="1"/>
      <c r="K78" s="1"/>
      <c r="L78" s="1"/>
      <c r="M78" s="1"/>
      <c r="N78" s="1"/>
      <c r="O78" s="1"/>
      <c r="P78" s="1"/>
    </row>
    <row r="79" spans="1:16" ht="18" x14ac:dyDescent="0.35">
      <c r="A79" s="8"/>
      <c r="B79" s="2"/>
      <c r="C79" s="2"/>
      <c r="D79" s="2"/>
      <c r="E79" s="2"/>
      <c r="F79" s="1"/>
      <c r="G79" s="1"/>
      <c r="H79" s="1"/>
      <c r="I79" s="1"/>
      <c r="J79" s="1"/>
      <c r="K79" s="1"/>
      <c r="L79" s="1"/>
      <c r="M79" s="1"/>
      <c r="N79" s="1"/>
      <c r="O79" s="1"/>
      <c r="P79" s="1"/>
    </row>
    <row r="80" spans="1:16" ht="25.5" customHeight="1" x14ac:dyDescent="0.3">
      <c r="B80" s="58"/>
      <c r="C80" s="10" t="s">
        <v>35</v>
      </c>
      <c r="D80" s="12" t="s">
        <v>36</v>
      </c>
      <c r="F80" s="403" t="s">
        <v>37</v>
      </c>
      <c r="G80" s="62" t="s">
        <v>38</v>
      </c>
      <c r="H80" s="63">
        <v>4</v>
      </c>
      <c r="I80" s="64"/>
      <c r="J80" s="65"/>
      <c r="K80" s="65"/>
      <c r="L80" s="65"/>
    </row>
    <row r="81" spans="1:12" ht="27" customHeight="1" x14ac:dyDescent="0.3">
      <c r="B81" s="59"/>
      <c r="C81" s="10" t="s">
        <v>39</v>
      </c>
      <c r="D81" s="12" t="s">
        <v>40</v>
      </c>
      <c r="F81" s="404"/>
      <c r="G81" s="62" t="s">
        <v>8</v>
      </c>
      <c r="H81" s="63">
        <v>3</v>
      </c>
      <c r="I81" s="66"/>
      <c r="J81" s="64"/>
      <c r="K81" s="65"/>
      <c r="L81" s="65"/>
    </row>
    <row r="82" spans="1:12" ht="27.6" x14ac:dyDescent="0.3">
      <c r="B82" s="60"/>
      <c r="C82" s="10" t="s">
        <v>41</v>
      </c>
      <c r="D82" s="12" t="s">
        <v>42</v>
      </c>
      <c r="F82" s="404"/>
      <c r="G82" s="62" t="s">
        <v>7</v>
      </c>
      <c r="H82" s="63">
        <v>2</v>
      </c>
      <c r="I82" s="66"/>
      <c r="J82" s="64"/>
      <c r="K82" s="64"/>
      <c r="L82" s="65"/>
    </row>
    <row r="83" spans="1:12" ht="27.6" x14ac:dyDescent="0.3">
      <c r="F83" s="405"/>
      <c r="G83" s="62" t="s">
        <v>6</v>
      </c>
      <c r="H83" s="63">
        <v>1</v>
      </c>
      <c r="I83" s="66"/>
      <c r="J83" s="66"/>
      <c r="K83" s="66"/>
      <c r="L83" s="64"/>
    </row>
    <row r="84" spans="1:12" x14ac:dyDescent="0.3">
      <c r="I84" s="67">
        <v>1</v>
      </c>
      <c r="J84" s="67">
        <v>2</v>
      </c>
      <c r="K84" s="67">
        <v>3</v>
      </c>
      <c r="L84" s="67">
        <v>4</v>
      </c>
    </row>
    <row r="85" spans="1:12" ht="69" x14ac:dyDescent="0.3">
      <c r="I85" s="62" t="s">
        <v>11</v>
      </c>
      <c r="J85" s="62" t="s">
        <v>12</v>
      </c>
      <c r="K85" s="62" t="s">
        <v>13</v>
      </c>
      <c r="L85" s="62" t="s">
        <v>14</v>
      </c>
    </row>
    <row r="86" spans="1:12" ht="15" customHeight="1" x14ac:dyDescent="0.3">
      <c r="I86" s="406" t="s">
        <v>43</v>
      </c>
      <c r="J86" s="407"/>
      <c r="K86" s="407"/>
      <c r="L86" s="408"/>
    </row>
    <row r="88" spans="1:12" x14ac:dyDescent="0.3">
      <c r="A88" s="3" t="s">
        <v>1081</v>
      </c>
    </row>
    <row r="90" spans="1:12" ht="409.6" customHeight="1" x14ac:dyDescent="0.3">
      <c r="A90" s="389" t="s">
        <v>1121</v>
      </c>
      <c r="B90" s="389"/>
      <c r="C90" s="389"/>
      <c r="D90" s="389"/>
      <c r="E90" s="389"/>
    </row>
    <row r="91" spans="1:12" ht="150" customHeight="1" x14ac:dyDescent="0.3">
      <c r="A91" s="389"/>
      <c r="B91" s="389"/>
      <c r="C91" s="389"/>
      <c r="D91" s="389"/>
      <c r="E91" s="389"/>
    </row>
    <row r="94" spans="1:12" x14ac:dyDescent="0.3">
      <c r="A94" s="38" t="s">
        <v>1082</v>
      </c>
    </row>
    <row r="96" spans="1:12" ht="48.75" customHeight="1" x14ac:dyDescent="0.3">
      <c r="A96" s="398" t="s">
        <v>44</v>
      </c>
      <c r="B96" s="399"/>
      <c r="C96" s="399"/>
      <c r="D96" s="399"/>
      <c r="E96" s="399"/>
    </row>
    <row r="97" spans="1:7" x14ac:dyDescent="0.3">
      <c r="A97" s="38" t="s">
        <v>1083</v>
      </c>
    </row>
    <row r="99" spans="1:7" ht="15" x14ac:dyDescent="0.3">
      <c r="A99" s="36"/>
      <c r="B99" s="414" t="s">
        <v>1030</v>
      </c>
      <c r="C99" s="414"/>
      <c r="D99" s="414"/>
      <c r="E99" s="414"/>
      <c r="F99" s="414"/>
      <c r="G99" s="414"/>
    </row>
    <row r="100" spans="1:7" x14ac:dyDescent="0.3">
      <c r="A100" s="37"/>
      <c r="B100" s="414" t="s">
        <v>1031</v>
      </c>
      <c r="C100" s="414"/>
      <c r="D100" s="414"/>
      <c r="E100" s="414"/>
      <c r="F100" s="414"/>
      <c r="G100" s="414"/>
    </row>
    <row r="101" spans="1:7" x14ac:dyDescent="0.3">
      <c r="B101" s="414" t="s">
        <v>1047</v>
      </c>
      <c r="C101" s="414"/>
      <c r="D101" s="414"/>
      <c r="E101" s="414"/>
      <c r="F101" s="414"/>
      <c r="G101" s="414"/>
    </row>
    <row r="102" spans="1:7" x14ac:dyDescent="0.3">
      <c r="B102" s="414" t="s">
        <v>1032</v>
      </c>
      <c r="C102" s="414"/>
      <c r="D102" s="414"/>
      <c r="E102" s="414"/>
      <c r="F102" s="414"/>
      <c r="G102" s="414"/>
    </row>
    <row r="103" spans="1:7" x14ac:dyDescent="0.3">
      <c r="B103" s="415" t="s">
        <v>1033</v>
      </c>
      <c r="C103" s="415"/>
      <c r="D103" s="415"/>
      <c r="E103" s="415"/>
      <c r="F103" s="415"/>
      <c r="G103" s="415"/>
    </row>
    <row r="104" spans="1:7" x14ac:dyDescent="0.3">
      <c r="B104" s="414" t="s">
        <v>1034</v>
      </c>
      <c r="C104" s="414"/>
      <c r="D104" s="414"/>
      <c r="E104" s="414"/>
      <c r="F104" s="414"/>
      <c r="G104" s="414"/>
    </row>
    <row r="105" spans="1:7" x14ac:dyDescent="0.3">
      <c r="B105" s="414" t="s">
        <v>1035</v>
      </c>
      <c r="C105" s="414"/>
      <c r="D105" s="414"/>
      <c r="E105" s="414"/>
      <c r="F105" s="414"/>
      <c r="G105" s="414"/>
    </row>
    <row r="106" spans="1:7" x14ac:dyDescent="0.3">
      <c r="B106" s="416" t="s">
        <v>1036</v>
      </c>
      <c r="C106" s="416"/>
      <c r="D106" s="416"/>
      <c r="E106" s="416"/>
      <c r="F106" s="416"/>
      <c r="G106" s="416"/>
    </row>
    <row r="107" spans="1:7" x14ac:dyDescent="0.3">
      <c r="B107" s="416" t="s">
        <v>1037</v>
      </c>
      <c r="C107" s="416"/>
      <c r="D107" s="416"/>
      <c r="E107" s="416"/>
      <c r="F107" s="416"/>
      <c r="G107" s="416"/>
    </row>
    <row r="108" spans="1:7" x14ac:dyDescent="0.3">
      <c r="B108" s="416" t="s">
        <v>1038</v>
      </c>
      <c r="C108" s="416"/>
      <c r="D108" s="416"/>
      <c r="E108" s="416"/>
      <c r="F108" s="416"/>
      <c r="G108" s="416"/>
    </row>
    <row r="109" spans="1:7" x14ac:dyDescent="0.3">
      <c r="B109" s="416" t="s">
        <v>1039</v>
      </c>
      <c r="C109" s="416"/>
      <c r="D109" s="416"/>
      <c r="E109" s="416"/>
      <c r="F109" s="416"/>
      <c r="G109" s="416"/>
    </row>
    <row r="110" spans="1:7" x14ac:dyDescent="0.3">
      <c r="B110" s="416" t="s">
        <v>1040</v>
      </c>
      <c r="C110" s="416"/>
      <c r="D110" s="416"/>
      <c r="E110" s="416"/>
      <c r="F110" s="416"/>
      <c r="G110" s="416"/>
    </row>
    <row r="111" spans="1:7" x14ac:dyDescent="0.3">
      <c r="B111" s="416" t="s">
        <v>1041</v>
      </c>
      <c r="C111" s="416"/>
      <c r="D111" s="416"/>
      <c r="E111" s="416"/>
      <c r="F111" s="416"/>
      <c r="G111" s="416"/>
    </row>
    <row r="112" spans="1:7" x14ac:dyDescent="0.3">
      <c r="B112" s="414" t="s">
        <v>1042</v>
      </c>
      <c r="C112" s="414"/>
      <c r="D112" s="414"/>
      <c r="E112" s="414"/>
      <c r="F112" s="414"/>
      <c r="G112" s="414"/>
    </row>
    <row r="113" spans="2:7" x14ac:dyDescent="0.3">
      <c r="B113" s="416" t="s">
        <v>1043</v>
      </c>
      <c r="C113" s="416"/>
      <c r="D113" s="416"/>
      <c r="E113" s="416"/>
      <c r="F113" s="416"/>
      <c r="G113" s="416"/>
    </row>
    <row r="114" spans="2:7" x14ac:dyDescent="0.3">
      <c r="B114" s="416" t="s">
        <v>1044</v>
      </c>
      <c r="C114" s="416"/>
      <c r="D114" s="416"/>
      <c r="E114" s="416"/>
      <c r="F114" s="416"/>
      <c r="G114" s="416"/>
    </row>
    <row r="115" spans="2:7" x14ac:dyDescent="0.3">
      <c r="B115" s="416" t="s">
        <v>1045</v>
      </c>
      <c r="C115" s="416"/>
      <c r="D115" s="416"/>
      <c r="E115" s="416"/>
      <c r="F115" s="416"/>
      <c r="G115" s="416"/>
    </row>
    <row r="116" spans="2:7" x14ac:dyDescent="0.3">
      <c r="B116" s="414" t="s">
        <v>1048</v>
      </c>
      <c r="C116" s="414"/>
      <c r="D116" s="414"/>
      <c r="E116" s="414"/>
      <c r="F116" s="414"/>
      <c r="G116" s="414"/>
    </row>
    <row r="117" spans="2:7" x14ac:dyDescent="0.3">
      <c r="B117" s="414" t="s">
        <v>1046</v>
      </c>
      <c r="C117" s="414"/>
      <c r="D117" s="414"/>
      <c r="E117" s="414"/>
      <c r="F117" s="414"/>
      <c r="G117" s="414"/>
    </row>
    <row r="118" spans="2:7" ht="19.8" customHeight="1" x14ac:dyDescent="0.3">
      <c r="B118" s="417" t="s">
        <v>1049</v>
      </c>
      <c r="C118" s="417"/>
      <c r="D118" s="417"/>
      <c r="E118" s="417"/>
      <c r="F118" s="417"/>
      <c r="G118" s="417"/>
    </row>
    <row r="119" spans="2:7" x14ac:dyDescent="0.3">
      <c r="B119" s="300"/>
    </row>
  </sheetData>
  <sheetProtection algorithmName="SHA-512" hashValue="pV45u9mKbeTiiJhE83Y6GHJGhOYwh2EVkKhIswSR5TWXhs9cQWygc0TzXjQVvcYhC64yinUzlEOXdgJ35IdXIw==" saltValue="fghFo1f//2VrdHPzHhoQCw==" spinCount="100000" sheet="1" formatCells="0" formatColumns="0" formatRows="0" insertRows="0" deleteRows="0" pivotTables="0"/>
  <mergeCells count="51">
    <mergeCell ref="B118:G118"/>
    <mergeCell ref="B114:G114"/>
    <mergeCell ref="B115:G115"/>
    <mergeCell ref="B116:G116"/>
    <mergeCell ref="B117:G117"/>
    <mergeCell ref="B109:G109"/>
    <mergeCell ref="B110:G110"/>
    <mergeCell ref="B111:G111"/>
    <mergeCell ref="B112:G112"/>
    <mergeCell ref="B113:G113"/>
    <mergeCell ref="B104:G104"/>
    <mergeCell ref="B105:G105"/>
    <mergeCell ref="B106:G106"/>
    <mergeCell ref="B107:G107"/>
    <mergeCell ref="B108:G108"/>
    <mergeCell ref="B99:G99"/>
    <mergeCell ref="B100:G100"/>
    <mergeCell ref="B101:G101"/>
    <mergeCell ref="B102:G102"/>
    <mergeCell ref="B103:G103"/>
    <mergeCell ref="A1:E1"/>
    <mergeCell ref="B16:E17"/>
    <mergeCell ref="B18:E18"/>
    <mergeCell ref="B19:E19"/>
    <mergeCell ref="C28:E28"/>
    <mergeCell ref="A23:E23"/>
    <mergeCell ref="B12:E12"/>
    <mergeCell ref="B13:E13"/>
    <mergeCell ref="A22:B22"/>
    <mergeCell ref="B15:E15"/>
    <mergeCell ref="A96:E96"/>
    <mergeCell ref="A90:E91"/>
    <mergeCell ref="B65:B72"/>
    <mergeCell ref="C68:E68"/>
    <mergeCell ref="C69:E69"/>
    <mergeCell ref="C71:E71"/>
    <mergeCell ref="C65:E65"/>
    <mergeCell ref="C66:E66"/>
    <mergeCell ref="C67:E67"/>
    <mergeCell ref="C70:E70"/>
    <mergeCell ref="C72:E72"/>
    <mergeCell ref="A76:L76"/>
    <mergeCell ref="F80:F83"/>
    <mergeCell ref="I86:L86"/>
    <mergeCell ref="C42:E43"/>
    <mergeCell ref="C45:E46"/>
    <mergeCell ref="C63:E63"/>
    <mergeCell ref="C56:E56"/>
    <mergeCell ref="C50:E50"/>
    <mergeCell ref="B61:D61"/>
    <mergeCell ref="C54:E54"/>
  </mergeCells>
  <hyperlinks>
    <hyperlink ref="B99" r:id="rId1" xr:uid="{F5E5B65B-F229-43E9-9D0C-1300DDCA91B5}"/>
    <hyperlink ref="B10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C0336283-21AF-450A-8133-853C3453F78B}"/>
    <hyperlink ref="B101" r:id="rId3" display="https://planderecuperacion.gob.es/documentos-y-enlaces" xr:uid="{AF24D9EF-EEC0-471F-9724-0CAA3F292BA0}"/>
    <hyperlink ref="B10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8D2DE527-5C2D-41B5-9505-B6E91AA06F32}"/>
    <hyperlink ref="B103" r:id="rId5" xr:uid="{B0DDBE71-4C5D-43FE-9B80-260292E5FDAB}"/>
    <hyperlink ref="B104" r:id="rId6" xr:uid="{3E2F0905-E204-4D24-9F98-ACCFCF64B860}"/>
    <hyperlink ref="B105" r:id="rId7"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8B03F39A-D18B-4B37-B7EC-C1272D577845}"/>
    <hyperlink ref="B106" r:id="rId8" xr:uid="{297251E0-75BD-4B27-88F5-92A9666AB31D}"/>
    <hyperlink ref="B107" r:id="rId9" xr:uid="{B993CEAA-BEC1-40D4-9003-934015326F24}"/>
    <hyperlink ref="B108" r:id="rId10" xr:uid="{7AC8CEB0-C862-4572-8E07-8A9974C1F814}"/>
    <hyperlink ref="B109" r:id="rId11" xr:uid="{E6AA2AA1-D87B-4755-B4CE-81553693FBED}"/>
    <hyperlink ref="B110" r:id="rId12" xr:uid="{310D5D97-BB0E-4274-8E12-16C9061F2328}"/>
    <hyperlink ref="B111" r:id="rId13" xr:uid="{DA40C4DD-2097-400E-A1C9-4A682D4C2249}"/>
    <hyperlink ref="B112" r:id="rId14" xr:uid="{7378D02D-5DEC-48DD-BB97-17F59EB0129A}"/>
    <hyperlink ref="B113" r:id="rId15" xr:uid="{12726DD4-4BA8-483D-B010-BCEA6022FEF9}"/>
    <hyperlink ref="B114" r:id="rId16" xr:uid="{20BA9B79-8D56-47B0-807B-76B36679DDEF}"/>
    <hyperlink ref="B115" r:id="rId17" xr:uid="{F368B2B9-0E73-4C7E-A69B-F9FDBF15C168}"/>
    <hyperlink ref="B116" r:id="rId18" display="https://www.fondoseuropeos.hacienda.gob.es/sitios/dgpmrr/es-es/Documents/Instruccin ENTIDADES EJECUTORAS 12 abril 2022_.pdf.xsig.pdf" xr:uid="{D050BB67-9846-4A88-B4A6-8A8578B97FEE}"/>
    <hyperlink ref="B117" r:id="rId19" xr:uid="{79FD6B0A-8E9F-42F6-8C99-D427C2E81747}"/>
    <hyperlink ref="B118" r:id="rId20" display="https://www.boe.es/doue/2017/198/L00029-00041.pdf" xr:uid="{2F47D6B5-C259-4B09-9A1E-54F9122D4CE3}"/>
    <hyperlink ref="B15:E15" r:id="rId21" display=" Herramienta de Reporte de Subproyectos (HRS) " xr:uid="{997E65AC-CE50-4C15-BABD-C8B8C5602A93}"/>
  </hyperlinks>
  <pageMargins left="0.7" right="0.7" top="0.75" bottom="0.75" header="0.3" footer="0.3"/>
  <pageSetup paperSize="9" scale="35" fitToHeight="0" orientation="portrait" verticalDpi="20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746D-858F-4483-948E-45E422818D39}">
  <sheetPr>
    <tabColor rgb="FFFF3300"/>
  </sheetPr>
  <dimension ref="A1:J50"/>
  <sheetViews>
    <sheetView workbookViewId="0">
      <pane ySplit="1" topLeftCell="A2" activePane="bottomLeft" state="frozen"/>
      <selection pane="bottomLeft" activeCell="I50" sqref="A1:I50"/>
    </sheetView>
  </sheetViews>
  <sheetFormatPr baseColWidth="10" defaultRowHeight="14.4" x14ac:dyDescent="0.3"/>
  <cols>
    <col min="2" max="2" width="14.6640625" customWidth="1"/>
    <col min="3" max="3" width="48.44140625" style="327" customWidth="1"/>
    <col min="4" max="4" width="50.33203125" customWidth="1"/>
    <col min="6" max="6" width="39" customWidth="1"/>
    <col min="7" max="7" width="37.44140625" customWidth="1"/>
    <col min="8" max="8" width="30.5546875" customWidth="1"/>
  </cols>
  <sheetData>
    <row r="1" spans="1:9" ht="43.8" thickBot="1" x14ac:dyDescent="0.35">
      <c r="A1" s="317" t="s">
        <v>1084</v>
      </c>
      <c r="B1" s="317" t="s">
        <v>1085</v>
      </c>
      <c r="C1" s="326" t="s">
        <v>1086</v>
      </c>
      <c r="D1" s="317" t="s">
        <v>1087</v>
      </c>
      <c r="E1" s="317" t="s">
        <v>1088</v>
      </c>
      <c r="F1" s="317" t="s">
        <v>1089</v>
      </c>
      <c r="G1" s="317" t="s">
        <v>1090</v>
      </c>
      <c r="H1" s="317" t="s">
        <v>1091</v>
      </c>
    </row>
    <row r="2" spans="1:9" ht="15" thickBot="1" x14ac:dyDescent="0.35">
      <c r="A2" s="318" t="s">
        <v>124</v>
      </c>
      <c r="B2" s="325">
        <f>COUNTIF(S.R1!A:A,$I$2)-2</f>
        <v>5</v>
      </c>
      <c r="C2" s="325">
        <f>COUNTIFS(S.R1!A:A,$I$2,S.R1!H:H,"Sí")</f>
        <v>0</v>
      </c>
      <c r="D2" s="325">
        <f>COUNTIFS(S.R1!A:A,$I$2,S.R1!H:H,"No")</f>
        <v>0</v>
      </c>
      <c r="E2" s="325">
        <f>B2-C2-D2</f>
        <v>5</v>
      </c>
      <c r="F2" s="325">
        <f>B2-COUNTIFS(S.R1!A:A,Aux!$I$2,S.R1!O:O,"")</f>
        <v>0</v>
      </c>
      <c r="G2" s="325">
        <f>IF(AND(B2=D2,F2=0),1,0)</f>
        <v>0</v>
      </c>
      <c r="H2" s="385" t="str">
        <f>IF(OR(E2&lt;&gt;0,G2=1),"Incompleto","Aplica")</f>
        <v>Incompleto</v>
      </c>
      <c r="I2" s="386" t="s">
        <v>1092</v>
      </c>
    </row>
    <row r="3" spans="1:9" x14ac:dyDescent="0.3">
      <c r="A3" s="318" t="s">
        <v>127</v>
      </c>
      <c r="B3" s="325">
        <f>COUNTIF(S.R2!A:A,$I$2)-2</f>
        <v>1</v>
      </c>
      <c r="C3" s="325">
        <f>COUNTIFS(S.R2!A:A,$I$2,S.R2!H:H,"Sí")</f>
        <v>0</v>
      </c>
      <c r="D3" s="325">
        <f>COUNTIFS(S.R2!A:A,$I$2,S.R2!H:H,"No")</f>
        <v>0</v>
      </c>
      <c r="E3" s="325">
        <f t="shared" ref="E3:E50" si="0">B3-C3-D3</f>
        <v>1</v>
      </c>
      <c r="F3" s="325">
        <f>B3-COUNTIFS(S.R2!A:A,Aux!$I$2,S.R2!O:O,"")</f>
        <v>0</v>
      </c>
      <c r="G3" s="325">
        <f t="shared" ref="G3:G50" si="1">IF(AND(B3=D3,F3=0),1,0)</f>
        <v>0</v>
      </c>
      <c r="H3" s="325" t="str">
        <f t="shared" ref="H3:H50" si="2">IF(OR(E3&lt;&gt;0,G3=1),"Incompleto","Aplica")</f>
        <v>Incompleto</v>
      </c>
    </row>
    <row r="4" spans="1:9" x14ac:dyDescent="0.3">
      <c r="A4" s="318" t="s">
        <v>130</v>
      </c>
      <c r="B4" s="325">
        <f>COUNTIF(S.R3!A:A,$I$2)-2</f>
        <v>1</v>
      </c>
      <c r="C4" s="325">
        <f>COUNTIFS(S.R3!A:A,$I$2,S.R3!H:H,"Sí")</f>
        <v>0</v>
      </c>
      <c r="D4" s="325">
        <f>COUNTIFS(S.R3!A:A,$I$2,S.R3!H:H,"No")</f>
        <v>0</v>
      </c>
      <c r="E4" s="325">
        <f t="shared" si="0"/>
        <v>1</v>
      </c>
      <c r="F4" s="325">
        <f>B4-COUNTIFS(S.R3!A:A,Aux!$I$2,S.R3!O:O,"")</f>
        <v>0</v>
      </c>
      <c r="G4" s="325">
        <f t="shared" si="1"/>
        <v>0</v>
      </c>
      <c r="H4" s="325" t="str">
        <f t="shared" si="2"/>
        <v>Incompleto</v>
      </c>
    </row>
    <row r="5" spans="1:9" x14ac:dyDescent="0.3">
      <c r="A5" s="318" t="s">
        <v>133</v>
      </c>
      <c r="B5" s="325">
        <f>COUNTIF(S.R4!A:A,$I$2)-2</f>
        <v>2</v>
      </c>
      <c r="C5" s="325">
        <f>COUNTIFS(S.R4!A:A,$I$2,S.R4!H:H,"Sí")</f>
        <v>0</v>
      </c>
      <c r="D5" s="325">
        <f>COUNTIFS(S.R4!A:A,$I$2,S.R4!H:H,"No")</f>
        <v>0</v>
      </c>
      <c r="E5" s="325">
        <f t="shared" si="0"/>
        <v>2</v>
      </c>
      <c r="F5" s="325">
        <f>B5-COUNTIFS(S.R4!A:A,Aux!$I$2,S.R4!O:O,"")</f>
        <v>0</v>
      </c>
      <c r="G5" s="325">
        <f>IF(AND(B5=D5,F5=0),1,0)</f>
        <v>0</v>
      </c>
      <c r="H5" s="325" t="str">
        <f t="shared" si="2"/>
        <v>Incompleto</v>
      </c>
    </row>
    <row r="6" spans="1:9" x14ac:dyDescent="0.3">
      <c r="A6" s="318" t="s">
        <v>136</v>
      </c>
      <c r="B6" s="325">
        <f>COUNTIF(S.R5!A:A,$I$2)-2</f>
        <v>4</v>
      </c>
      <c r="C6" s="325">
        <f>COUNTIFS(S.R5!A:A,$I$2,S.R5!H:H,"Sí")</f>
        <v>0</v>
      </c>
      <c r="D6" s="325">
        <f>COUNTIFS(S.R5!A:A,$I$2,S.R5!H:H,"No")</f>
        <v>0</v>
      </c>
      <c r="E6" s="325">
        <f t="shared" si="0"/>
        <v>4</v>
      </c>
      <c r="F6" s="325">
        <f>B6-COUNTIFS(S.R5!A:A,Aux!$I$2,S.R5!O:O,"")</f>
        <v>0</v>
      </c>
      <c r="G6" s="325">
        <f t="shared" si="1"/>
        <v>0</v>
      </c>
      <c r="H6" s="325" t="str">
        <f t="shared" si="2"/>
        <v>Incompleto</v>
      </c>
    </row>
    <row r="7" spans="1:9" x14ac:dyDescent="0.3">
      <c r="A7" s="318" t="s">
        <v>139</v>
      </c>
      <c r="B7" s="325">
        <f>COUNTIF(S.R6!A:A,$I$2)-2</f>
        <v>4</v>
      </c>
      <c r="C7" s="325">
        <f>COUNTIFS(S.R6!A:A,$I$2,S.R6!H:H,"Sí")</f>
        <v>0</v>
      </c>
      <c r="D7" s="325">
        <f>COUNTIFS(S.R6!A:A,$I$2,S.R6!H:H,"No")</f>
        <v>0</v>
      </c>
      <c r="E7" s="325">
        <f>B7-C7-D7</f>
        <v>4</v>
      </c>
      <c r="F7" s="325">
        <f>B7-COUNTIFS(S.R6!A:A,Aux!$I$2,S.R6!O:O,"")</f>
        <v>0</v>
      </c>
      <c r="G7" s="325">
        <f t="shared" si="1"/>
        <v>0</v>
      </c>
      <c r="H7" s="325" t="str">
        <f t="shared" si="2"/>
        <v>Incompleto</v>
      </c>
    </row>
    <row r="8" spans="1:9" x14ac:dyDescent="0.3">
      <c r="A8" s="318" t="s">
        <v>142</v>
      </c>
      <c r="B8" s="325">
        <f>COUNTIF(S.R7!A:A,$I$2)-2</f>
        <v>2</v>
      </c>
      <c r="C8" s="325">
        <f>COUNTIFS(S.R7!A:A,$I$2,S.R7!H:H,"Sí")</f>
        <v>0</v>
      </c>
      <c r="D8" s="325">
        <f>COUNTIFS(S.R7!A:A,$I$2,S.R7!H:H,"No")</f>
        <v>0</v>
      </c>
      <c r="E8" s="325">
        <f t="shared" si="0"/>
        <v>2</v>
      </c>
      <c r="F8" s="325">
        <f>B8-COUNTIFS(S.R7!A:A,Aux!$I$2,S.R7!O:O,"")</f>
        <v>0</v>
      </c>
      <c r="G8" s="325">
        <f t="shared" si="1"/>
        <v>0</v>
      </c>
      <c r="H8" s="325" t="str">
        <f t="shared" si="2"/>
        <v>Incompleto</v>
      </c>
    </row>
    <row r="9" spans="1:9" x14ac:dyDescent="0.3">
      <c r="A9" s="318" t="s">
        <v>145</v>
      </c>
      <c r="B9" s="325">
        <f>COUNTIF(S.R8!A:A,$I$2)-2</f>
        <v>2</v>
      </c>
      <c r="C9" s="325">
        <f>COUNTIFS(S.R8!A:A,$I$2,S.R8!H:H,"Sí")</f>
        <v>0</v>
      </c>
      <c r="D9" s="325">
        <f>COUNTIFS(S.R8!A:A,$I$2,S.R8!H:H,"No")</f>
        <v>0</v>
      </c>
      <c r="E9" s="325">
        <f t="shared" si="0"/>
        <v>2</v>
      </c>
      <c r="F9" s="325">
        <f>B9-COUNTIFS(S.R8!A:A,Aux!$I$2,S.R8!O:O,"")</f>
        <v>0</v>
      </c>
      <c r="G9" s="325">
        <f t="shared" si="1"/>
        <v>0</v>
      </c>
      <c r="H9" s="325" t="str">
        <f t="shared" si="2"/>
        <v>Incompleto</v>
      </c>
    </row>
    <row r="10" spans="1:9" ht="15" thickBot="1" x14ac:dyDescent="0.35">
      <c r="A10" s="318" t="s">
        <v>148</v>
      </c>
      <c r="B10" s="329">
        <f>COUNTIF(S.R9!A:A,$I$2)-2</f>
        <v>5</v>
      </c>
      <c r="C10" s="325">
        <f>COUNTIFS(S.R9!A:A,$I$2,S.R9!H:H,"Sí")</f>
        <v>0</v>
      </c>
      <c r="D10" s="325">
        <f>COUNTIFS(S.R9!A:A,$I$2,S.R9!H:H,"No")</f>
        <v>0</v>
      </c>
      <c r="E10" s="325">
        <f t="shared" si="0"/>
        <v>5</v>
      </c>
      <c r="F10" s="325">
        <f>B10-COUNTIFS(S.R9!A:A,Aux!$I$2,S.R9!O:O,"")</f>
        <v>0</v>
      </c>
      <c r="G10" s="325">
        <f t="shared" si="1"/>
        <v>0</v>
      </c>
      <c r="H10" s="325" t="str">
        <f t="shared" si="2"/>
        <v>Incompleto</v>
      </c>
    </row>
    <row r="11" spans="1:9" ht="15.6" thickTop="1" thickBot="1" x14ac:dyDescent="0.35">
      <c r="A11" s="319" t="s">
        <v>306</v>
      </c>
      <c r="B11" s="330">
        <f>COUNTIF('C.R1'!A:A,$I$11)-2</f>
        <v>7</v>
      </c>
      <c r="C11" s="330">
        <f>COUNTIFS('C.R1'!A:A,$I$11,'C.R1'!H:H,"Sí")</f>
        <v>0</v>
      </c>
      <c r="D11" s="330">
        <f>COUNTIFS('C.R1'!A:A,$I$11,'C.R1'!H:H,"No")</f>
        <v>0</v>
      </c>
      <c r="E11" s="330">
        <f t="shared" si="0"/>
        <v>7</v>
      </c>
      <c r="F11" s="330">
        <f>B11-COUNTIFS('C.R1'!A:A,Aux!$I$11,'C.R1'!O:O,"")</f>
        <v>0</v>
      </c>
      <c r="G11" s="330">
        <f t="shared" si="1"/>
        <v>0</v>
      </c>
      <c r="H11" s="383" t="str">
        <f t="shared" si="2"/>
        <v>Incompleto</v>
      </c>
      <c r="I11" s="384" t="s">
        <v>1093</v>
      </c>
    </row>
    <row r="12" spans="1:9" x14ac:dyDescent="0.3">
      <c r="A12" s="319" t="s">
        <v>309</v>
      </c>
      <c r="B12" s="331">
        <f>COUNTIF('C.R2'!A:A,$I$11)-2</f>
        <v>7</v>
      </c>
      <c r="C12" s="330">
        <f>COUNTIFS('C.R2'!A:A,$I$11,'C.R2'!H:H,"Sí")</f>
        <v>0</v>
      </c>
      <c r="D12" s="330">
        <f>COUNTIFS('C.R2'!A:A,$I$11,'C.R2'!H:H,"No")</f>
        <v>0</v>
      </c>
      <c r="E12" s="330">
        <f t="shared" si="0"/>
        <v>7</v>
      </c>
      <c r="F12" s="330">
        <f>B12-COUNTIFS('C.R2'!A:A,Aux!$I$11,'C.R2'!O:O,"")</f>
        <v>0</v>
      </c>
      <c r="G12" s="330">
        <f t="shared" si="1"/>
        <v>0</v>
      </c>
      <c r="H12" s="330" t="str">
        <f t="shared" si="2"/>
        <v>Incompleto</v>
      </c>
    </row>
    <row r="13" spans="1:9" s="340" customFormat="1" x14ac:dyDescent="0.3">
      <c r="A13" s="339" t="s">
        <v>312</v>
      </c>
      <c r="B13" s="349">
        <f>COUNTIF('C.R3'!A:A,$I$11)-2</f>
        <v>11</v>
      </c>
      <c r="C13" s="350">
        <f>COUNTIFS('C.R3'!A:A,$I$11,'C.R3'!H:H,"Sí")</f>
        <v>0</v>
      </c>
      <c r="D13" s="350">
        <f>COUNTIFS('C.R3'!A:A,$I$11,'C.R3'!H:H,"No")</f>
        <v>0</v>
      </c>
      <c r="E13" s="350">
        <f t="shared" si="0"/>
        <v>11</v>
      </c>
      <c r="F13" s="350">
        <f>B13-COUNTIFS('C.R3'!A:A,Aux!$I$11,'C.R3'!O:O,"")</f>
        <v>0</v>
      </c>
      <c r="G13" s="330">
        <f t="shared" si="1"/>
        <v>0</v>
      </c>
      <c r="H13" s="330" t="str">
        <f t="shared" si="2"/>
        <v>Incompleto</v>
      </c>
    </row>
    <row r="14" spans="1:9" x14ac:dyDescent="0.3">
      <c r="A14" s="319" t="s">
        <v>315</v>
      </c>
      <c r="B14" s="331">
        <f>COUNTIF('C.R4'!A:A,$I$11)-2</f>
        <v>10</v>
      </c>
      <c r="C14" s="330">
        <f>COUNTIFS('C.R4'!A:A,$I$11,'C.R4'!H:H,"Sí")</f>
        <v>0</v>
      </c>
      <c r="D14" s="330">
        <f>COUNTIFS('C.R4'!A:A,$I$11,'C.R4'!H:H,"No")</f>
        <v>0</v>
      </c>
      <c r="E14" s="330">
        <f t="shared" si="0"/>
        <v>10</v>
      </c>
      <c r="F14" s="330">
        <f>B14-COUNTIFS('C.R4'!A:A,Aux!$I$11,'C.R4'!O:O,"")</f>
        <v>0</v>
      </c>
      <c r="G14" s="330">
        <f t="shared" si="1"/>
        <v>0</v>
      </c>
      <c r="H14" s="330" t="str">
        <f t="shared" si="2"/>
        <v>Incompleto</v>
      </c>
    </row>
    <row r="15" spans="1:9" x14ac:dyDescent="0.3">
      <c r="A15" s="319" t="s">
        <v>318</v>
      </c>
      <c r="B15" s="331">
        <f>COUNTIF('C.R5'!A:A,$I$11)-2</f>
        <v>3</v>
      </c>
      <c r="C15" s="330">
        <f>COUNTIFS('C.R5'!A:A,$I$11,'C.R5'!H:H,"Sí")</f>
        <v>0</v>
      </c>
      <c r="D15" s="330">
        <f>COUNTIFS('C.R5'!A:A,$I$11,'C.R5'!H:H,"No")</f>
        <v>0</v>
      </c>
      <c r="E15" s="330">
        <f t="shared" si="0"/>
        <v>3</v>
      </c>
      <c r="F15" s="330">
        <f>B15-COUNTIFS('C.R5'!A:A,Aux!$I$11,'C.R5'!O:O,"")</f>
        <v>0</v>
      </c>
      <c r="G15" s="330">
        <f t="shared" si="1"/>
        <v>0</v>
      </c>
      <c r="H15" s="330" t="str">
        <f t="shared" si="2"/>
        <v>Incompleto</v>
      </c>
    </row>
    <row r="16" spans="1:9" x14ac:dyDescent="0.3">
      <c r="A16" s="319" t="s">
        <v>321</v>
      </c>
      <c r="B16" s="331">
        <f>COUNTIF('C.R6'!A:A,$I$11)-2</f>
        <v>5</v>
      </c>
      <c r="C16" s="330">
        <f>COUNTIFS('C.R6'!A:A,$I$11,'C.R6'!H:H,"Sí")</f>
        <v>0</v>
      </c>
      <c r="D16" s="330">
        <f>COUNTIFS('C.R6'!A:A,$I$11,'C.R6'!H:H,"No")</f>
        <v>0</v>
      </c>
      <c r="E16" s="330">
        <f t="shared" si="0"/>
        <v>5</v>
      </c>
      <c r="F16" s="330">
        <f>B16-COUNTIFS('C.R6'!A:A,Aux!$I$11,'C.R6'!O:O,"")</f>
        <v>0</v>
      </c>
      <c r="G16" s="330">
        <f t="shared" si="1"/>
        <v>0</v>
      </c>
      <c r="H16" s="330" t="str">
        <f t="shared" si="2"/>
        <v>Incompleto</v>
      </c>
    </row>
    <row r="17" spans="1:10" x14ac:dyDescent="0.3">
      <c r="A17" s="319" t="s">
        <v>324</v>
      </c>
      <c r="B17" s="331">
        <f>COUNTIF('C.R7'!A:A,$I$11)-2</f>
        <v>4</v>
      </c>
      <c r="C17" s="330">
        <f>COUNTIFS('C.R7'!A:A,$I$11,'C.R7'!H:H,"Sí")</f>
        <v>0</v>
      </c>
      <c r="D17" s="330">
        <f>COUNTIFS('C.R7'!A:A,$I$11,'C.R7'!H:H,"No")</f>
        <v>0</v>
      </c>
      <c r="E17" s="330">
        <f t="shared" si="0"/>
        <v>4</v>
      </c>
      <c r="F17" s="330">
        <f>B17-COUNTIFS('C.R7'!A:A,Aux!$I$11,'C.R7'!O:O,"")</f>
        <v>0</v>
      </c>
      <c r="G17" s="330">
        <f t="shared" si="1"/>
        <v>0</v>
      </c>
      <c r="H17" s="330" t="str">
        <f t="shared" si="2"/>
        <v>Incompleto</v>
      </c>
    </row>
    <row r="18" spans="1:10" x14ac:dyDescent="0.3">
      <c r="A18" s="319" t="s">
        <v>327</v>
      </c>
      <c r="B18" s="331">
        <f>COUNTIF('C.R8'!A:A,$I$11)-2</f>
        <v>3</v>
      </c>
      <c r="C18" s="330">
        <f>COUNTIFS('C.R8'!A:A,$I$11,'C.R8'!H:H,"Sí")</f>
        <v>0</v>
      </c>
      <c r="D18" s="330">
        <f>COUNTIFS('C.R8'!A:A,$I$11,'C.R8'!H:H,"No")</f>
        <v>0</v>
      </c>
      <c r="E18" s="330">
        <f t="shared" si="0"/>
        <v>3</v>
      </c>
      <c r="F18" s="330">
        <f>B18-COUNTIFS('C.R8'!A:A,Aux!$I$11,'C.R8'!O:O,"")</f>
        <v>0</v>
      </c>
      <c r="G18" s="330">
        <f t="shared" si="1"/>
        <v>0</v>
      </c>
      <c r="H18" s="330" t="str">
        <f t="shared" si="2"/>
        <v>Incompleto</v>
      </c>
    </row>
    <row r="19" spans="1:10" x14ac:dyDescent="0.3">
      <c r="A19" s="319" t="s">
        <v>330</v>
      </c>
      <c r="B19" s="331">
        <f>COUNTIF('C.R9'!A:A,$I$11)-2</f>
        <v>1</v>
      </c>
      <c r="C19" s="330">
        <f>COUNTIFS('C.R9'!A:A,$I$11,'C.R9'!H:H,"Sí")</f>
        <v>0</v>
      </c>
      <c r="D19" s="330">
        <f>COUNTIFS('C.R9'!A:A,$I$11,'C.R9'!H:H,"No")</f>
        <v>0</v>
      </c>
      <c r="E19" s="330">
        <f t="shared" si="0"/>
        <v>1</v>
      </c>
      <c r="F19" s="330">
        <f>B19-COUNTIFS('C.R9'!A:A,Aux!$I$11,'C.R9'!O:O,"")</f>
        <v>0</v>
      </c>
      <c r="G19" s="330">
        <f t="shared" si="1"/>
        <v>0</v>
      </c>
      <c r="H19" s="330" t="str">
        <f t="shared" si="2"/>
        <v>Incompleto</v>
      </c>
    </row>
    <row r="20" spans="1:10" x14ac:dyDescent="0.3">
      <c r="A20" s="319" t="s">
        <v>331</v>
      </c>
      <c r="B20" s="331">
        <f>COUNTIF('C.R10'!A:A,$I$11)-2</f>
        <v>2</v>
      </c>
      <c r="C20" s="330">
        <f>COUNTIFS('C.R10'!A:A,$I$11,'C.R10'!H:H,"Sí")</f>
        <v>0</v>
      </c>
      <c r="D20" s="330">
        <f>COUNTIFS('C.R10'!A:A,$I$11,'C.R10'!H:H,"No")</f>
        <v>0</v>
      </c>
      <c r="E20" s="330">
        <f t="shared" si="0"/>
        <v>2</v>
      </c>
      <c r="F20" s="330">
        <f>B20-COUNTIFS('C.R10'!A:A,Aux!$I$11,'C.R10'!O:O,"")</f>
        <v>0</v>
      </c>
      <c r="G20" s="330">
        <f t="shared" si="1"/>
        <v>0</v>
      </c>
      <c r="H20" s="330" t="str">
        <f t="shared" si="2"/>
        <v>Incompleto</v>
      </c>
    </row>
    <row r="21" spans="1:10" ht="15" thickBot="1" x14ac:dyDescent="0.35">
      <c r="A21" s="319" t="s">
        <v>333</v>
      </c>
      <c r="B21" s="332">
        <f>COUNTIF('C.R11'!A:A,$I$11)-2</f>
        <v>3</v>
      </c>
      <c r="C21" s="330">
        <f>COUNTIFS('C.R11'!A:A,$I$11,'C.R11'!H:H,"Sí")</f>
        <v>0</v>
      </c>
      <c r="D21" s="330">
        <f>COUNTIFS('C.R11'!A:A,$I$11,'C.R11'!H:H,"No")</f>
        <v>0</v>
      </c>
      <c r="E21" s="330">
        <f t="shared" si="0"/>
        <v>3</v>
      </c>
      <c r="F21" s="330">
        <f>B21-COUNTIFS('C.R11'!A:A,Aux!$I$11,'C.R11'!O:O,"")</f>
        <v>0</v>
      </c>
      <c r="G21" s="330">
        <f t="shared" si="1"/>
        <v>0</v>
      </c>
      <c r="H21" s="330" t="str">
        <f t="shared" si="2"/>
        <v>Incompleto</v>
      </c>
    </row>
    <row r="22" spans="1:10" ht="15.6" thickTop="1" thickBot="1" x14ac:dyDescent="0.35">
      <c r="A22" s="320" t="s">
        <v>587</v>
      </c>
      <c r="B22" s="346">
        <f>COUNTIF('CV.R1'!A:A,$I$22)-2</f>
        <v>3</v>
      </c>
      <c r="C22" s="347">
        <f>COUNTIFS('CV.R1'!A:A,$I$22,'CV.R1'!H:H,"Sí")</f>
        <v>0</v>
      </c>
      <c r="D22" s="347">
        <f>COUNTIFS('CV.R1'!A:A,$I$22,'CV.R1'!H:H,"No")</f>
        <v>0</v>
      </c>
      <c r="E22" s="348">
        <f t="shared" si="0"/>
        <v>3</v>
      </c>
      <c r="F22" s="347">
        <f>B22-COUNTIFS('CV.R1'!A:A,Aux!$I$22,'CV.R1'!O:O,"")</f>
        <v>0</v>
      </c>
      <c r="G22" s="335">
        <f t="shared" si="1"/>
        <v>0</v>
      </c>
      <c r="H22" s="381" t="str">
        <f t="shared" si="2"/>
        <v>Incompleto</v>
      </c>
      <c r="I22" s="382" t="s">
        <v>1094</v>
      </c>
      <c r="J22" t="s">
        <v>1104</v>
      </c>
    </row>
    <row r="23" spans="1:10" x14ac:dyDescent="0.3">
      <c r="A23" s="320" t="s">
        <v>590</v>
      </c>
      <c r="B23" s="333">
        <f>COUNTIF('CV.R2'!A:A,$I$22)-2</f>
        <v>5</v>
      </c>
      <c r="C23" s="335">
        <f>COUNTIFS('CV.R2'!A:A,$I$22,'CV.R2'!H:H,"Sí")</f>
        <v>0</v>
      </c>
      <c r="D23" s="335">
        <f>COUNTIFS('CV.R2'!A:A,$I$22,'CV.R2'!H:H,"No")</f>
        <v>0</v>
      </c>
      <c r="E23" s="333">
        <f t="shared" si="0"/>
        <v>5</v>
      </c>
      <c r="F23" s="333">
        <f>B23-COUNTIFS('CV.R2'!A:A,Aux!$I$22,'CV.R2'!O:O,"")</f>
        <v>0</v>
      </c>
      <c r="G23" s="335">
        <f t="shared" si="1"/>
        <v>0</v>
      </c>
      <c r="H23" s="335" t="str">
        <f t="shared" si="2"/>
        <v>Incompleto</v>
      </c>
    </row>
    <row r="24" spans="1:10" x14ac:dyDescent="0.3">
      <c r="A24" s="320" t="s">
        <v>593</v>
      </c>
      <c r="B24" s="333">
        <f>COUNTIF('CV.R3'!A:A,$I$22)-2</f>
        <v>2</v>
      </c>
      <c r="C24" s="335">
        <f>COUNTIFS('CV.R3'!A:A,$I$22,'CV.R3'!H:H,"Sí")</f>
        <v>0</v>
      </c>
      <c r="D24" s="335">
        <f>COUNTIFS('CV.R3'!A:A,$I$22,'CV.R3'!H:H,"No")</f>
        <v>0</v>
      </c>
      <c r="E24" s="333">
        <f t="shared" si="0"/>
        <v>2</v>
      </c>
      <c r="F24" s="333">
        <f>B24-COUNTIFS('CV.R3'!A:A,Aux!$I$22,'CV.R3'!O:O,"")</f>
        <v>0</v>
      </c>
      <c r="G24" s="335">
        <f t="shared" si="1"/>
        <v>0</v>
      </c>
      <c r="H24" s="335" t="str">
        <f t="shared" si="2"/>
        <v>Incompleto</v>
      </c>
    </row>
    <row r="25" spans="1:10" x14ac:dyDescent="0.3">
      <c r="A25" s="320" t="s">
        <v>596</v>
      </c>
      <c r="B25" s="333">
        <f>COUNTIF('CV.R4'!A:A,$I$22)-2</f>
        <v>1</v>
      </c>
      <c r="C25" s="335">
        <f>COUNTIFS('CV.R4'!A:A,$I$22,'CV.R4'!H:H,"Sí")</f>
        <v>0</v>
      </c>
      <c r="D25" s="335">
        <f>COUNTIFS('CV.R4'!A:A,$I$22,'CV.R4'!H:H,"No")</f>
        <v>0</v>
      </c>
      <c r="E25" s="333">
        <f t="shared" si="0"/>
        <v>1</v>
      </c>
      <c r="F25" s="333">
        <f>B25-COUNTIFS('CV.R4'!A:A,Aux!$I$22,'CV.R4'!O:O,"")</f>
        <v>0</v>
      </c>
      <c r="G25" s="335">
        <f t="shared" si="1"/>
        <v>0</v>
      </c>
      <c r="H25" s="335" t="str">
        <f t="shared" si="2"/>
        <v>Incompleto</v>
      </c>
    </row>
    <row r="26" spans="1:10" x14ac:dyDescent="0.3">
      <c r="A26" s="320" t="s">
        <v>599</v>
      </c>
      <c r="B26" s="333">
        <f>COUNTIF('CV.R5'!A:A,$I$22)-2</f>
        <v>1</v>
      </c>
      <c r="C26" s="335">
        <f>COUNTIFS('CV.R5'!A:A,$I$22,'CV.R5'!H:H,"Sí")</f>
        <v>0</v>
      </c>
      <c r="D26" s="335">
        <f>COUNTIFS('CV.R5'!A:A,$I$22,'CV.R5'!H:H,"No")</f>
        <v>0</v>
      </c>
      <c r="E26" s="333">
        <f t="shared" si="0"/>
        <v>1</v>
      </c>
      <c r="F26" s="333">
        <f>B26-COUNTIFS('CV.R5'!A:A,Aux!$I$22,'CV.R5'!O:O,"")</f>
        <v>0</v>
      </c>
      <c r="G26" s="335">
        <f t="shared" si="1"/>
        <v>0</v>
      </c>
      <c r="H26" s="335" t="str">
        <f t="shared" si="2"/>
        <v>Incompleto</v>
      </c>
    </row>
    <row r="27" spans="1:10" x14ac:dyDescent="0.3">
      <c r="A27" s="320" t="s">
        <v>602</v>
      </c>
      <c r="B27" s="333">
        <f>COUNTIF('CV.R6'!A:A,$I$22)-2</f>
        <v>2</v>
      </c>
      <c r="C27" s="335">
        <f>COUNTIFS('CV.R6'!A:A,$I$22,'CV.R6'!H:H,"Sí")</f>
        <v>0</v>
      </c>
      <c r="D27" s="335">
        <f>COUNTIFS('CV.R6'!A:A,$I$22,'CV.R6'!H:H,"No")</f>
        <v>0</v>
      </c>
      <c r="E27" s="333">
        <f t="shared" si="0"/>
        <v>2</v>
      </c>
      <c r="F27" s="333">
        <f>B27-COUNTIFS('CV.R6'!A:A,Aux!$I$22,'CV.R6'!O:O,"")</f>
        <v>0</v>
      </c>
      <c r="G27" s="335">
        <f t="shared" si="1"/>
        <v>0</v>
      </c>
      <c r="H27" s="335" t="str">
        <f t="shared" si="2"/>
        <v>Incompleto</v>
      </c>
    </row>
    <row r="28" spans="1:10" ht="15" thickBot="1" x14ac:dyDescent="0.35">
      <c r="A28" s="344" t="s">
        <v>604</v>
      </c>
      <c r="B28" s="334">
        <f>COUNTIF('CV.R7'!A:A,$I$22)-2</f>
        <v>3</v>
      </c>
      <c r="C28" s="336">
        <f>COUNTIFS('CV.R7'!A:A,$I$22,'CV.R7'!H:H,"Sí")</f>
        <v>0</v>
      </c>
      <c r="D28" s="336">
        <f>COUNTIFS('CV.R7'!A:A,$I$22,'CV.R7'!H:H,"No")</f>
        <v>0</v>
      </c>
      <c r="E28" s="334">
        <f t="shared" si="0"/>
        <v>3</v>
      </c>
      <c r="F28" s="334">
        <f>B28-COUNTIFS('CV.R7'!A:A,Aux!$I$22,'CV.R7'!O:O,"")</f>
        <v>0</v>
      </c>
      <c r="G28" s="335">
        <f t="shared" si="1"/>
        <v>0</v>
      </c>
      <c r="H28" s="335" t="str">
        <f t="shared" si="2"/>
        <v>Incompleto</v>
      </c>
    </row>
    <row r="29" spans="1:10" ht="15.6" thickTop="1" thickBot="1" x14ac:dyDescent="0.35">
      <c r="A29" s="343" t="s">
        <v>693</v>
      </c>
      <c r="B29" s="337">
        <f>COUNTIF(MP.R1!A:A,$I$29)-2</f>
        <v>5</v>
      </c>
      <c r="C29" s="63">
        <f>COUNTIFS(MP.R1!A:A,$I$29,MP.R1!H:H,"Sí")</f>
        <v>0</v>
      </c>
      <c r="D29" s="63">
        <f>COUNTIFS(MP.R1!A:A,$I$29,MP.R1!H:H,"No")</f>
        <v>0</v>
      </c>
      <c r="E29" s="63">
        <f t="shared" si="0"/>
        <v>5</v>
      </c>
      <c r="F29" s="63">
        <f>B29-COUNTIFS(MP.R1!A:A,Aux!$I$29,MP.R1!O:O,"")</f>
        <v>0</v>
      </c>
      <c r="G29" s="63">
        <f t="shared" si="1"/>
        <v>0</v>
      </c>
      <c r="H29" s="379" t="str">
        <f t="shared" si="2"/>
        <v>Incompleto</v>
      </c>
      <c r="I29" s="380" t="s">
        <v>1095</v>
      </c>
    </row>
    <row r="30" spans="1:10" x14ac:dyDescent="0.3">
      <c r="A30" s="321" t="s">
        <v>696</v>
      </c>
      <c r="B30" s="63">
        <f>COUNTIF(MP.R2!A:A,$I$29)-2</f>
        <v>2</v>
      </c>
      <c r="C30" s="63">
        <f>COUNTIFS(MP.R2!A:A,$I$29,MP.R2!H:H,"Sí")</f>
        <v>0</v>
      </c>
      <c r="D30" s="63">
        <f>COUNTIFS(MP.R2!A:A,$I$29,MP.R2!H:H,"No")</f>
        <v>0</v>
      </c>
      <c r="E30" s="63">
        <f t="shared" si="0"/>
        <v>2</v>
      </c>
      <c r="F30" s="63">
        <f>B30-COUNTIFS(MP.R2!A:A,Aux!$I$29,MP.R2!O:O,"")</f>
        <v>0</v>
      </c>
      <c r="G30" s="63">
        <f t="shared" si="1"/>
        <v>0</v>
      </c>
      <c r="H30" s="63" t="str">
        <f t="shared" si="2"/>
        <v>Incompleto</v>
      </c>
    </row>
    <row r="31" spans="1:10" x14ac:dyDescent="0.3">
      <c r="A31" s="321" t="s">
        <v>699</v>
      </c>
      <c r="B31" s="63">
        <f>COUNTIF(MP.R3!A:A,$I$29)-2</f>
        <v>3</v>
      </c>
      <c r="C31" s="63">
        <f>COUNTIFS(MP.R3!A:A,$I$29,MP.R3!H:H,"Sí")</f>
        <v>0</v>
      </c>
      <c r="D31" s="63">
        <f>COUNTIFS(MP.R3!A:A,$I$29,MP.R3!H:H,"No")</f>
        <v>0</v>
      </c>
      <c r="E31" s="63">
        <f t="shared" si="0"/>
        <v>3</v>
      </c>
      <c r="F31" s="63">
        <f>B31-COUNTIFS(MP.R3!A:A,Aux!$I$29,MP.R3!O:O,"")</f>
        <v>0</v>
      </c>
      <c r="G31" s="63">
        <f t="shared" si="1"/>
        <v>0</v>
      </c>
      <c r="H31" s="63" t="str">
        <f t="shared" si="2"/>
        <v>Incompleto</v>
      </c>
    </row>
    <row r="32" spans="1:10" x14ac:dyDescent="0.3">
      <c r="A32" s="321" t="s">
        <v>702</v>
      </c>
      <c r="B32" s="63">
        <f>COUNTIF(MP.R4!A:A,$I$29)-2</f>
        <v>6</v>
      </c>
      <c r="C32" s="63">
        <f>COUNTIFS(MP.R4!A:A,$I$29,MP.R4!H:H,"Sí")</f>
        <v>0</v>
      </c>
      <c r="D32" s="63">
        <f>COUNTIFS(MP.R4!A:A,$I$29,MP.R4!H:H,"No")</f>
        <v>0</v>
      </c>
      <c r="E32" s="63">
        <f t="shared" si="0"/>
        <v>6</v>
      </c>
      <c r="F32" s="63">
        <f>B32-COUNTIFS(MP.R4!A:A,Aux!$I$29,MP.R4!O:O,"")</f>
        <v>1</v>
      </c>
      <c r="G32" s="63">
        <f t="shared" si="1"/>
        <v>0</v>
      </c>
      <c r="H32" s="63" t="str">
        <f t="shared" si="2"/>
        <v>Incompleto</v>
      </c>
    </row>
    <row r="33" spans="1:9" x14ac:dyDescent="0.3">
      <c r="A33" s="321" t="s">
        <v>705</v>
      </c>
      <c r="B33" s="63">
        <f>COUNTIF(MP.R5!A:A,$I$29)-2</f>
        <v>5</v>
      </c>
      <c r="C33" s="63">
        <f>COUNTIFS(MP.R5!A:A,$I$29,MP.R5!H:H,"Sí")</f>
        <v>0</v>
      </c>
      <c r="D33" s="63">
        <f>COUNTIFS(MP.R5!A:A,$I$29,MP.R5!H:H,"No")</f>
        <v>0</v>
      </c>
      <c r="E33" s="63">
        <f t="shared" si="0"/>
        <v>5</v>
      </c>
      <c r="F33" s="63">
        <f>B33-COUNTIFS(MP.R5!A:A,Aux!$I$29,MP.R5!O:O,"")</f>
        <v>0</v>
      </c>
      <c r="G33" s="63">
        <f t="shared" si="1"/>
        <v>0</v>
      </c>
      <c r="H33" s="63" t="str">
        <f t="shared" si="2"/>
        <v>Incompleto</v>
      </c>
    </row>
    <row r="34" spans="1:9" x14ac:dyDescent="0.3">
      <c r="A34" s="321" t="s">
        <v>708</v>
      </c>
      <c r="B34" s="63">
        <f>COUNTIF(MP.R6!A:A,$I$29)-2</f>
        <v>4</v>
      </c>
      <c r="C34" s="63">
        <f>COUNTIFS(MP.R6!A:A,$I$29,MP.R6!H:H,"Sí")</f>
        <v>0</v>
      </c>
      <c r="D34" s="63">
        <f>COUNTIFS(MP.R6!A:A,$I$29,MP.R6!H:H,"No")</f>
        <v>0</v>
      </c>
      <c r="E34" s="63">
        <f t="shared" si="0"/>
        <v>4</v>
      </c>
      <c r="F34" s="63">
        <f>B34-COUNTIFS(MP.R6!A:A,Aux!$I$29,MP.R6!O:O,"")</f>
        <v>0</v>
      </c>
      <c r="G34" s="63">
        <f t="shared" si="1"/>
        <v>0</v>
      </c>
      <c r="H34" s="63" t="str">
        <f t="shared" si="2"/>
        <v>Incompleto</v>
      </c>
    </row>
    <row r="35" spans="1:9" x14ac:dyDescent="0.3">
      <c r="A35" s="321" t="s">
        <v>711</v>
      </c>
      <c r="B35" s="63">
        <f>COUNTIF(MP.R7!A:A,$I$29)-2</f>
        <v>3</v>
      </c>
      <c r="C35" s="63">
        <f>COUNTIFS(MP.R7!A:A,$I$29,MP.R7!H:H,"Sí")</f>
        <v>0</v>
      </c>
      <c r="D35" s="63">
        <f>COUNTIFS(MP.R7!A:A,$I$29,MP.R7!H:H,"No")</f>
        <v>0</v>
      </c>
      <c r="E35" s="63">
        <f t="shared" si="0"/>
        <v>3</v>
      </c>
      <c r="F35" s="63">
        <f>B35-COUNTIFS(MP.R7!A:A,Aux!$I$29,MP.R7!O:O,"")</f>
        <v>0</v>
      </c>
      <c r="G35" s="63">
        <f t="shared" si="1"/>
        <v>0</v>
      </c>
      <c r="H35" s="63" t="str">
        <f t="shared" si="2"/>
        <v>Incompleto</v>
      </c>
    </row>
    <row r="36" spans="1:9" x14ac:dyDescent="0.3">
      <c r="A36" s="321" t="s">
        <v>712</v>
      </c>
      <c r="B36" s="63">
        <f>COUNTIF(MP.R8!A:A,$I$29)-2</f>
        <v>3</v>
      </c>
      <c r="C36" s="63">
        <f>COUNTIFS(MP.R8!A:A,$I$29,MP.R8!H:H,"Sí")</f>
        <v>0</v>
      </c>
      <c r="D36" s="63">
        <f>COUNTIFS(MP.R8!A:A,$I$29,MP.R8!H:H,"No")</f>
        <v>0</v>
      </c>
      <c r="E36" s="63">
        <f t="shared" si="0"/>
        <v>3</v>
      </c>
      <c r="F36" s="354">
        <f>B36-COUNTIFS(MP.R8!A:A,Aux!$I$29,MP.R8!O:O,"")</f>
        <v>0</v>
      </c>
      <c r="G36" s="63">
        <f t="shared" si="1"/>
        <v>0</v>
      </c>
      <c r="H36" s="63" t="str">
        <f t="shared" si="2"/>
        <v>Incompleto</v>
      </c>
    </row>
    <row r="37" spans="1:9" ht="15" thickBot="1" x14ac:dyDescent="0.35">
      <c r="A37" s="345" t="s">
        <v>713</v>
      </c>
      <c r="B37" s="338">
        <f>COUNTIF(MP.R9!A:A,$I$29)-2</f>
        <v>2</v>
      </c>
      <c r="C37" s="338">
        <f>COUNTIFS(MP.R9!A:A,$I$29,MP.R9!H:H,"Sí")</f>
        <v>0</v>
      </c>
      <c r="D37" s="338">
        <f>COUNTIFS(MP.R9!A:A,$I$29,MP.R9!H:H,"No")</f>
        <v>0</v>
      </c>
      <c r="E37" s="338">
        <f t="shared" si="0"/>
        <v>2</v>
      </c>
      <c r="F37" s="338">
        <f>B37-COUNTIFS(MP.R9!A:A,Aux!$I$29,MP.R9!O:O,"")</f>
        <v>0</v>
      </c>
      <c r="G37" s="338">
        <f t="shared" si="1"/>
        <v>0</v>
      </c>
      <c r="H37" s="338" t="str">
        <f>IF(OR(E37&lt;&gt;0,G37=1),"Incompleto","Aplica")</f>
        <v>Incompleto</v>
      </c>
    </row>
    <row r="38" spans="1:9" ht="15.6" thickTop="1" thickBot="1" x14ac:dyDescent="0.35">
      <c r="A38" s="341" t="s">
        <v>985</v>
      </c>
      <c r="B38" s="351">
        <f>COUNTIF(OP.R1!A:A,$I$38)-2</f>
        <v>3</v>
      </c>
      <c r="C38" s="362">
        <f>COUNTIFS(OP.R1!A:A,$I$38,OP.R1!H:H,"Sí")</f>
        <v>0</v>
      </c>
      <c r="D38" s="362">
        <f>COUNTIFS(OP.R1!A:A,$I$38,OP.R1!H:H,"No")</f>
        <v>0</v>
      </c>
      <c r="E38" s="351">
        <f t="shared" si="0"/>
        <v>3</v>
      </c>
      <c r="F38" s="351">
        <f>B38-COUNTIFS(OP.R1!A:A,Aux!$I$38,OP.R1!O:O,"")</f>
        <v>0</v>
      </c>
      <c r="G38" s="351">
        <f t="shared" si="1"/>
        <v>0</v>
      </c>
      <c r="H38" s="377" t="str">
        <f t="shared" si="2"/>
        <v>Incompleto</v>
      </c>
      <c r="I38" s="378" t="s">
        <v>1096</v>
      </c>
    </row>
    <row r="39" spans="1:9" x14ac:dyDescent="0.3">
      <c r="A39" s="323" t="s">
        <v>986</v>
      </c>
      <c r="B39" s="352">
        <f>COUNTIF(OP.R2!A:A,$I$38)-2</f>
        <v>3</v>
      </c>
      <c r="C39" s="363">
        <f>COUNTIFS(OP.R2!A:A,$I$38,OP.R2!H:H,"Sí")</f>
        <v>0</v>
      </c>
      <c r="D39" s="363">
        <f>COUNTIFS(OP.R2!A:A,$I$38,OP.R2!H:H,"No")</f>
        <v>0</v>
      </c>
      <c r="E39" s="352">
        <f t="shared" si="0"/>
        <v>3</v>
      </c>
      <c r="F39" s="352">
        <f>B39-COUNTIFS(OP.R2!A:A,Aux!$I$38,OP.R2!O:O,"")</f>
        <v>0</v>
      </c>
      <c r="G39" s="352">
        <f t="shared" si="1"/>
        <v>0</v>
      </c>
      <c r="H39" s="352" t="str">
        <f t="shared" si="2"/>
        <v>Incompleto</v>
      </c>
    </row>
    <row r="40" spans="1:9" x14ac:dyDescent="0.3">
      <c r="A40" s="323" t="s">
        <v>987</v>
      </c>
      <c r="B40" s="352">
        <f>COUNTIF(OP.R3!A:A,$I$38)-2</f>
        <v>2</v>
      </c>
      <c r="C40" s="363">
        <f>COUNTIFS(OP.R3!A:A,$I$38,OP.R3!H:H,"Sí")</f>
        <v>0</v>
      </c>
      <c r="D40" s="363">
        <f>COUNTIFS(OP.R3!A:A,$I$38,OP.R3!H:H,"No")</f>
        <v>0</v>
      </c>
      <c r="E40" s="352">
        <f t="shared" si="0"/>
        <v>2</v>
      </c>
      <c r="F40" s="352">
        <f>B40-COUNTIFS(OP.R3!A:A,Aux!$I$38,OP.R3!O:O,"")</f>
        <v>0</v>
      </c>
      <c r="G40" s="352">
        <f t="shared" si="1"/>
        <v>0</v>
      </c>
      <c r="H40" s="352" t="str">
        <f t="shared" si="2"/>
        <v>Incompleto</v>
      </c>
    </row>
    <row r="41" spans="1:9" x14ac:dyDescent="0.3">
      <c r="A41" s="323" t="s">
        <v>988</v>
      </c>
      <c r="B41" s="352">
        <f>COUNTIF(OP.R4!A:A,$I$38)-2</f>
        <v>2</v>
      </c>
      <c r="C41" s="363">
        <f>COUNTIFS(OP.R4!A:A,$I$38,OP.R4!H:H,"Sí")</f>
        <v>0</v>
      </c>
      <c r="D41" s="363">
        <f>COUNTIFS(OP.R4!A:A,$I$38,OP.R4!H:H,"No")</f>
        <v>0</v>
      </c>
      <c r="E41" s="352">
        <f t="shared" si="0"/>
        <v>2</v>
      </c>
      <c r="F41" s="352">
        <f>B41-COUNTIFS(OP.R4!A:A,Aux!$I$38,OP.R4!O:O,"")</f>
        <v>0</v>
      </c>
      <c r="G41" s="352">
        <f t="shared" si="1"/>
        <v>0</v>
      </c>
      <c r="H41" s="352" t="str">
        <f t="shared" si="2"/>
        <v>Incompleto</v>
      </c>
    </row>
    <row r="42" spans="1:9" x14ac:dyDescent="0.3">
      <c r="A42" s="323" t="s">
        <v>989</v>
      </c>
      <c r="B42" s="352">
        <f>COUNTIF(OP.R5!A:A,$I$38)-2</f>
        <v>1</v>
      </c>
      <c r="C42" s="363">
        <f>COUNTIFS(OP.R5!A:A,$I$38,OP.R5!H:H,"Sí")</f>
        <v>0</v>
      </c>
      <c r="D42" s="363">
        <f>COUNTIFS(OP.R5!A:A,$I$38,OP.R5!H:H,"No")</f>
        <v>0</v>
      </c>
      <c r="E42" s="352">
        <f t="shared" si="0"/>
        <v>1</v>
      </c>
      <c r="F42" s="352">
        <f>B42-COUNTIFS(OP.R5!A:A,Aux!$I$38,OP.R5!O:O,"")</f>
        <v>0</v>
      </c>
      <c r="G42" s="352">
        <f t="shared" si="1"/>
        <v>0</v>
      </c>
      <c r="H42" s="352" t="str">
        <f t="shared" si="2"/>
        <v>Incompleto</v>
      </c>
    </row>
    <row r="43" spans="1:9" ht="15" thickBot="1" x14ac:dyDescent="0.35">
      <c r="A43" s="356" t="s">
        <v>990</v>
      </c>
      <c r="B43" s="353">
        <f>COUNTIF(OP.R6!A:A,$I$38)-2</f>
        <v>2</v>
      </c>
      <c r="C43" s="361">
        <f>COUNTIFS(OP.R6!A:A,$I$38,OP.R6!H:H,"Sí")</f>
        <v>0</v>
      </c>
      <c r="D43" s="361">
        <f>COUNTIFS(OP.R6!A:A,$I$38,OP.R6!H:H,"No")</f>
        <v>0</v>
      </c>
      <c r="E43" s="353">
        <f t="shared" si="0"/>
        <v>2</v>
      </c>
      <c r="F43" s="353">
        <f>B43-COUNTIFS(OP.R6!A:A,Aux!$I$38,OP.R6!O:O,"")</f>
        <v>0</v>
      </c>
      <c r="G43" s="353">
        <f t="shared" si="1"/>
        <v>0</v>
      </c>
      <c r="H43" s="353" t="str">
        <f t="shared" si="2"/>
        <v>Incompleto</v>
      </c>
    </row>
    <row r="44" spans="1:9" ht="15.6" thickTop="1" thickBot="1" x14ac:dyDescent="0.35">
      <c r="A44" s="355" t="s">
        <v>943</v>
      </c>
      <c r="B44" s="364">
        <f>COUNTIF('CD.R1'!A:A,$I$44)-2</f>
        <v>3</v>
      </c>
      <c r="C44" s="368">
        <f>COUNTIFS('CD.R1'!A:A,$I$44,'CD.R1'!H:H,"Sí")</f>
        <v>0</v>
      </c>
      <c r="D44" s="368">
        <f>COUNTIFS('CD.R1'!A:A,$I$44,'CD.R1'!H:H,"No")</f>
        <v>0</v>
      </c>
      <c r="E44" s="364">
        <f t="shared" si="0"/>
        <v>3</v>
      </c>
      <c r="F44" s="372">
        <f>B44-COUNTIFS('CD.R1'!A:A,Aux!$I$44,'CD.R1'!O:O,"")</f>
        <v>0</v>
      </c>
      <c r="G44" s="364">
        <f t="shared" si="1"/>
        <v>0</v>
      </c>
      <c r="H44" s="375" t="str">
        <f t="shared" si="2"/>
        <v>Incompleto</v>
      </c>
      <c r="I44" s="376" t="s">
        <v>1097</v>
      </c>
    </row>
    <row r="45" spans="1:9" x14ac:dyDescent="0.3">
      <c r="A45" s="322" t="s">
        <v>944</v>
      </c>
      <c r="B45" s="365">
        <f>COUNTIF('CD.R2'!A:A,$I$44)-2</f>
        <v>3</v>
      </c>
      <c r="C45" s="369">
        <f>COUNTIFS('CD.R2'!A:A,$I$44,'CD.R2'!H:H,"Sí")</f>
        <v>0</v>
      </c>
      <c r="D45" s="369">
        <f>COUNTIFS('CD.R2'!A:A,$I$44,'CD.R2'!H:H,"No")</f>
        <v>0</v>
      </c>
      <c r="E45" s="365">
        <f t="shared" si="0"/>
        <v>3</v>
      </c>
      <c r="F45" s="367">
        <f>B45-COUNTIFS('CD.R2'!A:A,Aux!$I$44,'CD.R2'!O:O,"")</f>
        <v>0</v>
      </c>
      <c r="G45" s="365">
        <f t="shared" si="1"/>
        <v>0</v>
      </c>
      <c r="H45" s="365" t="str">
        <f t="shared" si="2"/>
        <v>Incompleto</v>
      </c>
    </row>
    <row r="46" spans="1:9" x14ac:dyDescent="0.3">
      <c r="A46" s="322" t="s">
        <v>945</v>
      </c>
      <c r="B46" s="365">
        <f>COUNTIF('CD.R3'!A:A,$I$44)-2</f>
        <v>2</v>
      </c>
      <c r="C46" s="369">
        <f>COUNTIFS('CD.R3'!A:A,$I$44,'CD.R3'!H:H,"Sí")</f>
        <v>0</v>
      </c>
      <c r="D46" s="369">
        <f>COUNTIFS('CD.R3'!A:A,$I$44,'CD.R3'!H:H,"No")</f>
        <v>0</v>
      </c>
      <c r="E46" s="365">
        <f t="shared" si="0"/>
        <v>2</v>
      </c>
      <c r="F46" s="367">
        <f>B46-COUNTIFS('CD.R3'!A:A,Aux!$I$44,'CD.R3'!O:O,"")</f>
        <v>0</v>
      </c>
      <c r="G46" s="365">
        <f t="shared" si="1"/>
        <v>0</v>
      </c>
      <c r="H46" s="365" t="str">
        <f t="shared" si="2"/>
        <v>Incompleto</v>
      </c>
    </row>
    <row r="47" spans="1:9" x14ac:dyDescent="0.3">
      <c r="A47" s="322" t="s">
        <v>946</v>
      </c>
      <c r="B47" s="367">
        <f>COUNTIF('CD.R4'!A:A,$I$44)-2</f>
        <v>1</v>
      </c>
      <c r="C47" s="369">
        <f>COUNTIFS('CD.R4'!A:A,$I$44,'CD.R4'!H:H,"Sí")</f>
        <v>0</v>
      </c>
      <c r="D47" s="369">
        <f>COUNTIFS('CD.R4'!A:A,$I$44,'CD.R4'!H:H,"No")</f>
        <v>0</v>
      </c>
      <c r="E47" s="365">
        <f t="shared" si="0"/>
        <v>1</v>
      </c>
      <c r="F47" s="367">
        <f>B47-COUNTIFS('CD.R4'!A:A,Aux!$I$44,'CD.R4'!O:O,"")</f>
        <v>0</v>
      </c>
      <c r="G47" s="365">
        <f t="shared" si="1"/>
        <v>0</v>
      </c>
      <c r="H47" s="365" t="str">
        <f t="shared" si="2"/>
        <v>Incompleto</v>
      </c>
    </row>
    <row r="48" spans="1:9" ht="15" thickBot="1" x14ac:dyDescent="0.35">
      <c r="A48" s="358" t="s">
        <v>947</v>
      </c>
      <c r="B48" s="366">
        <f>COUNTIF('CD.R5'!A:A,$I$44)-2</f>
        <v>6</v>
      </c>
      <c r="C48" s="370">
        <f>COUNTIFS('CD.R5'!A:A,$I$44,'CD.R5'!H:H,"Sí")</f>
        <v>0</v>
      </c>
      <c r="D48" s="370">
        <f>COUNTIFS('CD.R5'!A:A,$I$44,'CD.R5'!H:H,"No")</f>
        <v>0</v>
      </c>
      <c r="E48" s="366">
        <f t="shared" si="0"/>
        <v>6</v>
      </c>
      <c r="F48" s="371">
        <f>B48-COUNTIFS('CD.R5'!A:A,Aux!$I$44,'CD.R5'!O:O,"")</f>
        <v>0</v>
      </c>
      <c r="G48" s="366">
        <f t="shared" si="1"/>
        <v>0</v>
      </c>
      <c r="H48" s="366" t="str">
        <f t="shared" si="2"/>
        <v>Incompleto</v>
      </c>
    </row>
    <row r="49" spans="1:9" ht="15.6" thickTop="1" thickBot="1" x14ac:dyDescent="0.35">
      <c r="A49" s="357" t="s">
        <v>909</v>
      </c>
      <c r="B49" s="328">
        <f>COUNTIF(N.R1!A:A,$I$49)-2</f>
        <v>2</v>
      </c>
      <c r="C49" s="359">
        <f>COUNTIFS(N.R1!A:A,$I$49,N.R1!H:H,"Sí")</f>
        <v>0</v>
      </c>
      <c r="D49" s="359">
        <f>COUNTIFS(N.R1!A:A,$I$49,N.R1!H:H,"No")</f>
        <v>0</v>
      </c>
      <c r="E49" s="328">
        <f t="shared" si="0"/>
        <v>2</v>
      </c>
      <c r="F49" s="328">
        <f>B49-COUNTIFS(N.R1!A:A,Aux!$I$49,N.R1!O:O,"")</f>
        <v>0</v>
      </c>
      <c r="G49" s="342">
        <f t="shared" si="1"/>
        <v>0</v>
      </c>
      <c r="H49" s="373" t="str">
        <f t="shared" si="2"/>
        <v>Incompleto</v>
      </c>
      <c r="I49" s="374" t="s">
        <v>1117</v>
      </c>
    </row>
    <row r="50" spans="1:9" x14ac:dyDescent="0.3">
      <c r="A50" s="319" t="s">
        <v>911</v>
      </c>
      <c r="B50" s="328">
        <f>COUNTIF(N.R2!A:A,$I$49)-2</f>
        <v>3</v>
      </c>
      <c r="C50" s="360">
        <f>COUNTIFS(N.R2!A:A,$I$49,N.R2!H:H,"Sí")</f>
        <v>0</v>
      </c>
      <c r="D50" s="360">
        <f>COUNTIFS(N.R2!A:A,$I$49,N.R2!H:H,"No")</f>
        <v>0</v>
      </c>
      <c r="E50" s="324">
        <f t="shared" si="0"/>
        <v>3</v>
      </c>
      <c r="F50" s="324">
        <f>B50-COUNTIFS(N.R2!A:A,Aux!$I$49,N.R2!O:O,"")</f>
        <v>0</v>
      </c>
      <c r="G50" s="325">
        <f t="shared" si="1"/>
        <v>0</v>
      </c>
      <c r="H50" s="325" t="str">
        <f t="shared" si="2"/>
        <v>Incompleto</v>
      </c>
    </row>
  </sheetData>
  <sheetProtection algorithmName="SHA-512" hashValue="1oE49+0+xcJIy03u53OCkQlqVwHWtxQVKQUYOuWCHeVI9vqJCoYWGLeFzwTb0npV2Prd9LwWzsCTu72pWicOwA==" saltValue="JjSPQb+G2IUMJ1SPQAkguA==" spinCount="100000" sheet="1" objects="1" scenarios="1"/>
  <autoFilter ref="A1:J50" xr:uid="{0259746D-858F-4483-948E-45E422818D3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102"/>
  <sheetViews>
    <sheetView showGridLines="0" view="pageLayout" zoomScale="85" zoomScaleNormal="100" zoomScalePageLayoutView="85" workbookViewId="0">
      <selection activeCell="E10" sqref="E10"/>
    </sheetView>
  </sheetViews>
  <sheetFormatPr baseColWidth="10" defaultColWidth="11.44140625" defaultRowHeight="14.4" x14ac:dyDescent="0.3"/>
  <cols>
    <col min="1" max="1" width="4.88671875" customWidth="1"/>
    <col min="2" max="2" width="4.6640625" customWidth="1"/>
    <col min="3" max="3" width="23.44140625" customWidth="1"/>
    <col min="4" max="4" width="16.88671875" customWidth="1"/>
    <col min="5" max="5" width="73.6640625" bestFit="1" customWidth="1"/>
    <col min="6" max="6" width="16.6640625" style="100" customWidth="1"/>
    <col min="7" max="7" width="6.109375" customWidth="1"/>
  </cols>
  <sheetData>
    <row r="2" spans="2:7" ht="18" x14ac:dyDescent="0.3">
      <c r="B2" s="86"/>
      <c r="C2" s="87" t="s">
        <v>45</v>
      </c>
      <c r="D2" s="76"/>
      <c r="E2" s="77"/>
      <c r="F2" s="78"/>
      <c r="G2" s="79"/>
    </row>
    <row r="3" spans="2:7" ht="18" x14ac:dyDescent="0.3">
      <c r="B3" s="80"/>
      <c r="C3" s="89"/>
      <c r="D3" s="90"/>
      <c r="E3" s="96"/>
      <c r="F3" s="102"/>
      <c r="G3" s="91"/>
    </row>
    <row r="4" spans="2:7" ht="18" x14ac:dyDescent="0.3">
      <c r="B4" s="80"/>
      <c r="C4" s="103" t="s">
        <v>46</v>
      </c>
      <c r="D4" s="88"/>
      <c r="E4" s="96" t="s">
        <v>47</v>
      </c>
      <c r="G4" s="81"/>
    </row>
    <row r="5" spans="2:7" x14ac:dyDescent="0.3">
      <c r="B5" s="83"/>
      <c r="C5" s="103" t="s">
        <v>48</v>
      </c>
      <c r="D5" s="285"/>
      <c r="E5" s="90"/>
      <c r="F5" s="92"/>
      <c r="G5" s="81"/>
    </row>
    <row r="6" spans="2:7" ht="18" x14ac:dyDescent="0.3">
      <c r="B6" s="80"/>
      <c r="C6" s="103" t="s">
        <v>49</v>
      </c>
      <c r="D6" s="88"/>
      <c r="E6" s="92"/>
      <c r="G6" s="81"/>
    </row>
    <row r="7" spans="2:7" ht="18" x14ac:dyDescent="0.3">
      <c r="B7" s="80"/>
      <c r="C7" s="89"/>
      <c r="D7" s="90"/>
      <c r="E7" s="92"/>
      <c r="G7" s="81"/>
    </row>
    <row r="8" spans="2:7" ht="18" x14ac:dyDescent="0.3">
      <c r="B8" s="80"/>
      <c r="C8" s="288" t="s">
        <v>1050</v>
      </c>
      <c r="D8" s="289"/>
      <c r="E8" s="92"/>
      <c r="G8" s="81"/>
    </row>
    <row r="9" spans="2:7" ht="18" x14ac:dyDescent="0.3">
      <c r="B9" s="80"/>
      <c r="C9" s="290" t="s">
        <v>50</v>
      </c>
      <c r="D9" s="291" t="s">
        <v>51</v>
      </c>
      <c r="E9" s="92"/>
      <c r="G9" s="81"/>
    </row>
    <row r="10" spans="2:7" ht="18" x14ac:dyDescent="0.3">
      <c r="B10" s="80"/>
      <c r="C10" s="286" t="s">
        <v>52</v>
      </c>
      <c r="D10" s="286"/>
      <c r="E10" s="92"/>
      <c r="G10" s="81"/>
    </row>
    <row r="11" spans="2:7" ht="18" x14ac:dyDescent="0.3">
      <c r="B11" s="80"/>
      <c r="C11" s="287" t="s">
        <v>53</v>
      </c>
      <c r="D11" s="287"/>
      <c r="E11" s="92"/>
      <c r="G11" s="81"/>
    </row>
    <row r="12" spans="2:7" ht="18" x14ac:dyDescent="0.3">
      <c r="B12" s="80"/>
      <c r="C12" s="287" t="s">
        <v>53</v>
      </c>
      <c r="D12" s="287"/>
      <c r="E12" s="92"/>
      <c r="G12" s="81"/>
    </row>
    <row r="13" spans="2:7" ht="18" x14ac:dyDescent="0.3">
      <c r="B13" s="80"/>
      <c r="C13" s="287" t="s">
        <v>52</v>
      </c>
      <c r="D13" s="287"/>
      <c r="E13" s="92"/>
      <c r="G13" s="81"/>
    </row>
    <row r="14" spans="2:7" x14ac:dyDescent="0.3">
      <c r="B14" s="82"/>
      <c r="C14" s="93"/>
      <c r="D14" s="94"/>
      <c r="E14" s="95"/>
      <c r="G14" s="81"/>
    </row>
    <row r="15" spans="2:7" ht="27.6" x14ac:dyDescent="0.3">
      <c r="B15" s="83"/>
      <c r="C15" s="418" t="s">
        <v>54</v>
      </c>
      <c r="D15" s="419"/>
      <c r="E15" s="267" t="s">
        <v>3</v>
      </c>
      <c r="F15" s="268" t="s">
        <v>55</v>
      </c>
      <c r="G15" s="99"/>
    </row>
    <row r="16" spans="2:7" x14ac:dyDescent="0.3">
      <c r="B16" s="83"/>
      <c r="C16" s="420" t="s">
        <v>56</v>
      </c>
      <c r="D16" s="421"/>
      <c r="E16" s="269" t="s">
        <v>57</v>
      </c>
      <c r="F16" s="270" t="str">
        <f>+'1. Subvenciones (S)'!J6</f>
        <v/>
      </c>
      <c r="G16" s="81"/>
    </row>
    <row r="17" spans="2:7" x14ac:dyDescent="0.3">
      <c r="B17" s="83"/>
      <c r="C17" s="422"/>
      <c r="D17" s="423"/>
      <c r="E17" s="271" t="s">
        <v>58</v>
      </c>
      <c r="F17" s="272" t="str">
        <f>+'1. Subvenciones (S)'!J7</f>
        <v/>
      </c>
      <c r="G17" s="81"/>
    </row>
    <row r="18" spans="2:7" x14ac:dyDescent="0.3">
      <c r="B18" s="83"/>
      <c r="C18" s="422"/>
      <c r="D18" s="423"/>
      <c r="E18" s="271" t="s">
        <v>59</v>
      </c>
      <c r="F18" s="272" t="str">
        <f>+'1. Subvenciones (S)'!J8</f>
        <v/>
      </c>
      <c r="G18" s="81"/>
    </row>
    <row r="19" spans="2:7" x14ac:dyDescent="0.3">
      <c r="B19" s="83"/>
      <c r="C19" s="422"/>
      <c r="D19" s="423"/>
      <c r="E19" s="271" t="s">
        <v>60</v>
      </c>
      <c r="F19" s="272" t="str">
        <f>+'1. Subvenciones (S)'!J9</f>
        <v/>
      </c>
      <c r="G19" s="81"/>
    </row>
    <row r="20" spans="2:7" x14ac:dyDescent="0.3">
      <c r="B20" s="83"/>
      <c r="C20" s="422"/>
      <c r="D20" s="423"/>
      <c r="E20" s="271" t="s">
        <v>61</v>
      </c>
      <c r="F20" s="272" t="str">
        <f>+'1. Subvenciones (S)'!J10</f>
        <v/>
      </c>
      <c r="G20" s="81"/>
    </row>
    <row r="21" spans="2:7" x14ac:dyDescent="0.3">
      <c r="B21" s="83"/>
      <c r="C21" s="422"/>
      <c r="D21" s="423"/>
      <c r="E21" s="271" t="s">
        <v>62</v>
      </c>
      <c r="F21" s="272" t="str">
        <f>+'1. Subvenciones (S)'!J11</f>
        <v/>
      </c>
      <c r="G21" s="81"/>
    </row>
    <row r="22" spans="2:7" x14ac:dyDescent="0.3">
      <c r="B22" s="83"/>
      <c r="C22" s="422"/>
      <c r="D22" s="423"/>
      <c r="E22" s="271" t="s">
        <v>63</v>
      </c>
      <c r="F22" s="272" t="str">
        <f>+'1. Subvenciones (S)'!J12</f>
        <v/>
      </c>
      <c r="G22" s="81"/>
    </row>
    <row r="23" spans="2:7" ht="27.6" x14ac:dyDescent="0.3">
      <c r="B23" s="83"/>
      <c r="C23" s="422"/>
      <c r="D23" s="423"/>
      <c r="E23" s="273" t="s">
        <v>64</v>
      </c>
      <c r="F23" s="272" t="str">
        <f>+'1. Subvenciones (S)'!J13</f>
        <v/>
      </c>
      <c r="G23" s="81"/>
    </row>
    <row r="24" spans="2:7" x14ac:dyDescent="0.3">
      <c r="B24" s="83"/>
      <c r="C24" s="424"/>
      <c r="D24" s="425"/>
      <c r="E24" s="274" t="s">
        <v>65</v>
      </c>
      <c r="F24" s="272" t="str">
        <f>+'1. Subvenciones (S)'!J14</f>
        <v/>
      </c>
      <c r="G24" s="81"/>
    </row>
    <row r="25" spans="2:7" x14ac:dyDescent="0.3">
      <c r="B25" s="83"/>
      <c r="E25" s="275" t="s">
        <v>66</v>
      </c>
      <c r="F25" s="276">
        <f>+'1. Subvenciones (S)'!J17</f>
        <v>0</v>
      </c>
      <c r="G25" s="81"/>
    </row>
    <row r="26" spans="2:7" x14ac:dyDescent="0.3">
      <c r="B26" s="83"/>
      <c r="C26" s="426" t="s">
        <v>67</v>
      </c>
      <c r="D26" s="427"/>
      <c r="E26" s="277" t="s">
        <v>68</v>
      </c>
      <c r="F26" s="278" t="str">
        <f>+'2. Contratación (C)'!J6</f>
        <v/>
      </c>
      <c r="G26" s="81"/>
    </row>
    <row r="27" spans="2:7" x14ac:dyDescent="0.3">
      <c r="B27" s="83"/>
      <c r="C27" s="422"/>
      <c r="D27" s="428"/>
      <c r="E27" s="279" t="s">
        <v>69</v>
      </c>
      <c r="F27" s="278" t="str">
        <f>+'2. Contratación (C)'!J7</f>
        <v/>
      </c>
      <c r="G27" s="81"/>
    </row>
    <row r="28" spans="2:7" x14ac:dyDescent="0.3">
      <c r="B28" s="83"/>
      <c r="C28" s="422"/>
      <c r="D28" s="428"/>
      <c r="E28" s="279" t="s">
        <v>70</v>
      </c>
      <c r="F28" s="278" t="str">
        <f>+'2. Contratación (C)'!J8</f>
        <v/>
      </c>
      <c r="G28" s="81"/>
    </row>
    <row r="29" spans="2:7" x14ac:dyDescent="0.3">
      <c r="B29" s="83"/>
      <c r="C29" s="422"/>
      <c r="D29" s="428"/>
      <c r="E29" s="280" t="s">
        <v>71</v>
      </c>
      <c r="F29" s="278" t="str">
        <f>+'2. Contratación (C)'!J9</f>
        <v/>
      </c>
      <c r="G29" s="81"/>
    </row>
    <row r="30" spans="2:7" x14ac:dyDescent="0.3">
      <c r="B30" s="83"/>
      <c r="C30" s="422"/>
      <c r="D30" s="428"/>
      <c r="E30" s="279" t="s">
        <v>72</v>
      </c>
      <c r="F30" s="278" t="str">
        <f>+'2. Contratación (C)'!J10</f>
        <v/>
      </c>
      <c r="G30" s="81"/>
    </row>
    <row r="31" spans="2:7" x14ac:dyDescent="0.3">
      <c r="B31" s="83"/>
      <c r="C31" s="422"/>
      <c r="D31" s="428"/>
      <c r="E31" s="280" t="s">
        <v>73</v>
      </c>
      <c r="F31" s="278" t="str">
        <f>+'2. Contratación (C)'!J11</f>
        <v/>
      </c>
      <c r="G31" s="81"/>
    </row>
    <row r="32" spans="2:7" x14ac:dyDescent="0.3">
      <c r="B32" s="83"/>
      <c r="C32" s="422"/>
      <c r="D32" s="428"/>
      <c r="E32" s="279" t="s">
        <v>74</v>
      </c>
      <c r="F32" s="278" t="str">
        <f>+'2. Contratación (C)'!J12</f>
        <v/>
      </c>
      <c r="G32" s="81"/>
    </row>
    <row r="33" spans="2:7" x14ac:dyDescent="0.3">
      <c r="B33" s="83"/>
      <c r="C33" s="422"/>
      <c r="D33" s="428"/>
      <c r="E33" s="279" t="s">
        <v>75</v>
      </c>
      <c r="F33" s="278" t="str">
        <f>+'2. Contratación (C)'!J13</f>
        <v/>
      </c>
      <c r="G33" s="81"/>
    </row>
    <row r="34" spans="2:7" x14ac:dyDescent="0.3">
      <c r="B34" s="83"/>
      <c r="C34" s="422"/>
      <c r="D34" s="428"/>
      <c r="E34" s="279" t="s">
        <v>76</v>
      </c>
      <c r="F34" s="278" t="str">
        <f>+'2. Contratación (C)'!J14</f>
        <v/>
      </c>
      <c r="G34" s="81"/>
    </row>
    <row r="35" spans="2:7" x14ac:dyDescent="0.3">
      <c r="B35" s="83"/>
      <c r="C35" s="422"/>
      <c r="D35" s="428"/>
      <c r="E35" s="279" t="s">
        <v>77</v>
      </c>
      <c r="F35" s="278" t="str">
        <f>+'2. Contratación (C)'!J15</f>
        <v/>
      </c>
      <c r="G35" s="81"/>
    </row>
    <row r="36" spans="2:7" x14ac:dyDescent="0.3">
      <c r="B36" s="83"/>
      <c r="C36" s="424"/>
      <c r="D36" s="429"/>
      <c r="E36" s="281" t="s">
        <v>78</v>
      </c>
      <c r="F36" s="278" t="str">
        <f>+'2. Contratación (C)'!J16</f>
        <v/>
      </c>
      <c r="G36" s="81"/>
    </row>
    <row r="37" spans="2:7" x14ac:dyDescent="0.3">
      <c r="B37" s="83"/>
      <c r="E37" s="275" t="s">
        <v>79</v>
      </c>
      <c r="F37" s="276">
        <f>+'2. Contratación (C)'!J19</f>
        <v>0</v>
      </c>
      <c r="G37" s="81"/>
    </row>
    <row r="38" spans="2:7" x14ac:dyDescent="0.3">
      <c r="B38" s="83"/>
      <c r="C38" s="426" t="s">
        <v>80</v>
      </c>
      <c r="D38" s="427"/>
      <c r="E38" s="277" t="s">
        <v>81</v>
      </c>
      <c r="F38" s="278" t="str">
        <f>+'3. Convenios (CV)'!J6</f>
        <v/>
      </c>
      <c r="G38" s="81"/>
    </row>
    <row r="39" spans="2:7" x14ac:dyDescent="0.3">
      <c r="B39" s="83"/>
      <c r="C39" s="422"/>
      <c r="D39" s="428"/>
      <c r="E39" s="279" t="s">
        <v>82</v>
      </c>
      <c r="F39" s="278" t="str">
        <f>+'3. Convenios (CV)'!J7</f>
        <v/>
      </c>
      <c r="G39" s="81"/>
    </row>
    <row r="40" spans="2:7" x14ac:dyDescent="0.3">
      <c r="B40" s="83"/>
      <c r="C40" s="422"/>
      <c r="D40" s="428"/>
      <c r="E40" s="279" t="s">
        <v>70</v>
      </c>
      <c r="F40" s="278" t="str">
        <f>+'3. Convenios (CV)'!J8</f>
        <v/>
      </c>
      <c r="G40" s="81"/>
    </row>
    <row r="41" spans="2:7" ht="27.6" x14ac:dyDescent="0.3">
      <c r="B41" s="83"/>
      <c r="C41" s="422"/>
      <c r="D41" s="428"/>
      <c r="E41" s="280" t="s">
        <v>83</v>
      </c>
      <c r="F41" s="278" t="str">
        <f>+'3. Convenios (CV)'!J9</f>
        <v/>
      </c>
      <c r="G41" s="81"/>
    </row>
    <row r="42" spans="2:7" x14ac:dyDescent="0.3">
      <c r="B42" s="83"/>
      <c r="C42" s="422"/>
      <c r="D42" s="428"/>
      <c r="E42" s="279" t="s">
        <v>84</v>
      </c>
      <c r="F42" s="278" t="str">
        <f>+'3. Convenios (CV)'!J10</f>
        <v/>
      </c>
      <c r="G42" s="81"/>
    </row>
    <row r="43" spans="2:7" x14ac:dyDescent="0.3">
      <c r="B43" s="83"/>
      <c r="C43" s="422"/>
      <c r="D43" s="428"/>
      <c r="E43" s="280" t="s">
        <v>85</v>
      </c>
      <c r="F43" s="278" t="str">
        <f>+'3. Convenios (CV)'!J11</f>
        <v/>
      </c>
      <c r="G43" s="81"/>
    </row>
    <row r="44" spans="2:7" x14ac:dyDescent="0.3">
      <c r="B44" s="83"/>
      <c r="C44" s="424"/>
      <c r="D44" s="429"/>
      <c r="E44" s="281" t="s">
        <v>86</v>
      </c>
      <c r="F44" s="278" t="str">
        <f>+'3. Convenios (CV)'!J12</f>
        <v/>
      </c>
      <c r="G44" s="81"/>
    </row>
    <row r="45" spans="2:7" x14ac:dyDescent="0.3">
      <c r="B45" s="83"/>
      <c r="E45" s="275" t="s">
        <v>87</v>
      </c>
      <c r="F45" s="276">
        <f>+'3. Convenios (CV)'!J15</f>
        <v>0</v>
      </c>
      <c r="G45" s="81"/>
    </row>
    <row r="46" spans="2:7" x14ac:dyDescent="0.3">
      <c r="B46" s="83"/>
      <c r="C46" s="426" t="s">
        <v>88</v>
      </c>
      <c r="D46" s="427"/>
      <c r="E46" s="277" t="s">
        <v>89</v>
      </c>
      <c r="F46" s="278" t="str">
        <f>+'4. Medios Propios (MP)'!J6</f>
        <v/>
      </c>
      <c r="G46" s="81"/>
    </row>
    <row r="47" spans="2:7" x14ac:dyDescent="0.3">
      <c r="B47" s="83"/>
      <c r="C47" s="422"/>
      <c r="D47" s="428"/>
      <c r="E47" s="279" t="s">
        <v>90</v>
      </c>
      <c r="F47" s="278" t="str">
        <f>+'4. Medios Propios (MP)'!J7</f>
        <v/>
      </c>
      <c r="G47" s="81"/>
    </row>
    <row r="48" spans="2:7" x14ac:dyDescent="0.3">
      <c r="B48" s="83"/>
      <c r="C48" s="422"/>
      <c r="D48" s="428"/>
      <c r="E48" s="279" t="s">
        <v>91</v>
      </c>
      <c r="F48" s="278" t="str">
        <f>+'4. Medios Propios (MP)'!J8</f>
        <v/>
      </c>
      <c r="G48" s="81"/>
    </row>
    <row r="49" spans="2:7" x14ac:dyDescent="0.3">
      <c r="B49" s="83"/>
      <c r="C49" s="422"/>
      <c r="D49" s="428"/>
      <c r="E49" s="280" t="s">
        <v>92</v>
      </c>
      <c r="F49" s="278" t="str">
        <f>+'4. Medios Propios (MP)'!J9</f>
        <v/>
      </c>
      <c r="G49" s="81"/>
    </row>
    <row r="50" spans="2:7" x14ac:dyDescent="0.3">
      <c r="B50" s="83"/>
      <c r="C50" s="422"/>
      <c r="D50" s="428"/>
      <c r="E50" s="279" t="s">
        <v>93</v>
      </c>
      <c r="F50" s="278" t="str">
        <f>+'4. Medios Propios (MP)'!J10</f>
        <v/>
      </c>
      <c r="G50" s="81"/>
    </row>
    <row r="51" spans="2:7" x14ac:dyDescent="0.3">
      <c r="B51" s="83"/>
      <c r="C51" s="422"/>
      <c r="D51" s="428"/>
      <c r="E51" s="280" t="s">
        <v>94</v>
      </c>
      <c r="F51" s="278" t="str">
        <f>+'4. Medios Propios (MP)'!J11</f>
        <v/>
      </c>
      <c r="G51" s="81"/>
    </row>
    <row r="52" spans="2:7" x14ac:dyDescent="0.3">
      <c r="B52" s="83"/>
      <c r="C52" s="422"/>
      <c r="D52" s="428"/>
      <c r="E52" s="279" t="s">
        <v>95</v>
      </c>
      <c r="F52" s="278" t="str">
        <f>+'4. Medios Propios (MP)'!J12</f>
        <v/>
      </c>
      <c r="G52" s="81"/>
    </row>
    <row r="53" spans="2:7" x14ac:dyDescent="0.3">
      <c r="B53" s="83"/>
      <c r="C53" s="422"/>
      <c r="D53" s="428"/>
      <c r="E53" s="279" t="s">
        <v>96</v>
      </c>
      <c r="F53" s="278" t="str">
        <f>+'4. Medios Propios (MP)'!J13</f>
        <v/>
      </c>
      <c r="G53" s="81"/>
    </row>
    <row r="54" spans="2:7" x14ac:dyDescent="0.3">
      <c r="B54" s="83"/>
      <c r="C54" s="424"/>
      <c r="D54" s="429"/>
      <c r="E54" s="281" t="s">
        <v>97</v>
      </c>
      <c r="F54" s="278" t="str">
        <f>+'4. Medios Propios (MP)'!J14</f>
        <v/>
      </c>
      <c r="G54" s="81"/>
    </row>
    <row r="55" spans="2:7" x14ac:dyDescent="0.3">
      <c r="B55" s="83"/>
      <c r="E55" s="275" t="s">
        <v>98</v>
      </c>
      <c r="F55" s="276">
        <f>+'4. Medios Propios (MP)'!J17</f>
        <v>0</v>
      </c>
      <c r="G55" s="81"/>
    </row>
    <row r="56" spans="2:7" x14ac:dyDescent="0.3">
      <c r="B56" s="83"/>
      <c r="C56" s="438" t="s">
        <v>992</v>
      </c>
      <c r="D56" s="439"/>
      <c r="E56" s="277" t="s">
        <v>99</v>
      </c>
      <c r="F56" s="278" t="str">
        <f>+'5. Otros proced (OP)'!J6</f>
        <v/>
      </c>
      <c r="G56" s="81"/>
    </row>
    <row r="57" spans="2:7" x14ac:dyDescent="0.3">
      <c r="B57" s="83"/>
      <c r="C57" s="440"/>
      <c r="D57" s="441"/>
      <c r="E57" s="279" t="s">
        <v>100</v>
      </c>
      <c r="F57" s="278" t="str">
        <f>+'5. Otros proced (OP)'!J7</f>
        <v/>
      </c>
      <c r="G57" s="81"/>
    </row>
    <row r="58" spans="2:7" x14ac:dyDescent="0.3">
      <c r="B58" s="83"/>
      <c r="C58" s="440"/>
      <c r="D58" s="441"/>
      <c r="E58" s="279" t="s">
        <v>101</v>
      </c>
      <c r="F58" s="278" t="str">
        <f>+'5. Otros proced (OP)'!J8</f>
        <v/>
      </c>
      <c r="G58" s="81"/>
    </row>
    <row r="59" spans="2:7" x14ac:dyDescent="0.3">
      <c r="B59" s="83"/>
      <c r="C59" s="440"/>
      <c r="D59" s="441"/>
      <c r="E59" s="280" t="s">
        <v>102</v>
      </c>
      <c r="F59" s="278" t="str">
        <f>+'5. Otros proced (OP)'!J9</f>
        <v/>
      </c>
      <c r="G59" s="81"/>
    </row>
    <row r="60" spans="2:7" x14ac:dyDescent="0.3">
      <c r="B60" s="83"/>
      <c r="C60" s="440"/>
      <c r="D60" s="441"/>
      <c r="E60" s="279" t="s">
        <v>103</v>
      </c>
      <c r="F60" s="278" t="str">
        <f>+'5. Otros proced (OP)'!J10</f>
        <v/>
      </c>
      <c r="G60" s="81"/>
    </row>
    <row r="61" spans="2:7" ht="27.6" x14ac:dyDescent="0.3">
      <c r="B61" s="83"/>
      <c r="C61" s="442"/>
      <c r="D61" s="443"/>
      <c r="E61" s="282" t="s">
        <v>104</v>
      </c>
      <c r="F61" s="278" t="str">
        <f>+'5. Otros proced (OP)'!J11</f>
        <v/>
      </c>
      <c r="G61" s="81"/>
    </row>
    <row r="62" spans="2:7" x14ac:dyDescent="0.3">
      <c r="B62" s="83"/>
      <c r="E62" s="275" t="s">
        <v>995</v>
      </c>
      <c r="F62" s="276">
        <f>+'5. Otros proced (OP)'!J14</f>
        <v>0</v>
      </c>
      <c r="G62" s="81"/>
    </row>
    <row r="63" spans="2:7" x14ac:dyDescent="0.3">
      <c r="B63" s="83"/>
      <c r="C63" s="432" t="s">
        <v>993</v>
      </c>
      <c r="D63" s="433"/>
      <c r="E63" s="277" t="s">
        <v>99</v>
      </c>
      <c r="F63" s="278" t="str">
        <f>+'6.Concesión Demanial(CD)'!J6</f>
        <v/>
      </c>
      <c r="G63" s="81"/>
    </row>
    <row r="64" spans="2:7" x14ac:dyDescent="0.3">
      <c r="B64" s="83"/>
      <c r="C64" s="434"/>
      <c r="D64" s="435"/>
      <c r="E64" s="279" t="s">
        <v>105</v>
      </c>
      <c r="F64" s="278" t="str">
        <f>+'6.Concesión Demanial(CD)'!J7</f>
        <v/>
      </c>
      <c r="G64" s="81"/>
    </row>
    <row r="65" spans="2:7" x14ac:dyDescent="0.3">
      <c r="B65" s="83"/>
      <c r="C65" s="434"/>
      <c r="D65" s="435"/>
      <c r="E65" s="279" t="s">
        <v>106</v>
      </c>
      <c r="F65" s="278" t="str">
        <f>+'6.Concesión Demanial(CD)'!J8</f>
        <v/>
      </c>
      <c r="G65" s="81"/>
    </row>
    <row r="66" spans="2:7" x14ac:dyDescent="0.3">
      <c r="B66" s="83"/>
      <c r="C66" s="434"/>
      <c r="D66" s="435"/>
      <c r="E66" s="279" t="s">
        <v>1020</v>
      </c>
      <c r="F66" s="278" t="str">
        <f>+'6.Concesión Demanial(CD)'!J9</f>
        <v/>
      </c>
      <c r="G66" s="81"/>
    </row>
    <row r="67" spans="2:7" x14ac:dyDescent="0.3">
      <c r="B67" s="83"/>
      <c r="C67" s="436"/>
      <c r="D67" s="437"/>
      <c r="E67" s="282" t="s">
        <v>1021</v>
      </c>
      <c r="F67" s="278" t="str">
        <f>+'6.Concesión Demanial(CD)'!J10</f>
        <v/>
      </c>
      <c r="G67" s="81"/>
    </row>
    <row r="68" spans="2:7" x14ac:dyDescent="0.3">
      <c r="B68" s="83"/>
      <c r="E68" s="275" t="s">
        <v>994</v>
      </c>
      <c r="F68" s="276">
        <f>+'6.Concesión Demanial(CD)'!J12</f>
        <v>0</v>
      </c>
      <c r="G68" s="81"/>
    </row>
    <row r="69" spans="2:7" x14ac:dyDescent="0.3">
      <c r="B69" s="83"/>
      <c r="C69" s="432" t="s">
        <v>107</v>
      </c>
      <c r="D69" s="433"/>
      <c r="E69" s="277" t="s">
        <v>99</v>
      </c>
      <c r="F69" s="278" t="str">
        <f>+'7.Normativa (N)'!J6</f>
        <v/>
      </c>
      <c r="G69" s="81"/>
    </row>
    <row r="70" spans="2:7" x14ac:dyDescent="0.3">
      <c r="B70" s="83"/>
      <c r="C70" s="436"/>
      <c r="D70" s="437"/>
      <c r="E70" s="281" t="s">
        <v>108</v>
      </c>
      <c r="F70" s="283" t="str">
        <f>+'7.Normativa (N)'!J7</f>
        <v/>
      </c>
      <c r="G70" s="81"/>
    </row>
    <row r="71" spans="2:7" x14ac:dyDescent="0.3">
      <c r="B71" s="83"/>
      <c r="E71" s="275" t="s">
        <v>109</v>
      </c>
      <c r="F71" s="276">
        <f>+'7.Normativa (N)'!J10</f>
        <v>0</v>
      </c>
      <c r="G71" s="81"/>
    </row>
    <row r="72" spans="2:7" ht="18.600000000000001" customHeight="1" x14ac:dyDescent="0.3">
      <c r="B72" s="83"/>
      <c r="C72" s="430" t="s">
        <v>110</v>
      </c>
      <c r="D72" s="430"/>
      <c r="E72" s="98"/>
      <c r="F72" s="122"/>
      <c r="G72" s="81"/>
    </row>
    <row r="73" spans="2:7" x14ac:dyDescent="0.3">
      <c r="B73" s="83"/>
      <c r="C73" s="444"/>
      <c r="D73" s="444"/>
      <c r="E73" s="444"/>
      <c r="F73" s="444"/>
      <c r="G73" s="81"/>
    </row>
    <row r="74" spans="2:7" x14ac:dyDescent="0.3">
      <c r="B74" s="83"/>
      <c r="C74" s="444"/>
      <c r="D74" s="444"/>
      <c r="E74" s="444"/>
      <c r="F74" s="444"/>
      <c r="G74" s="81"/>
    </row>
    <row r="75" spans="2:7" x14ac:dyDescent="0.3">
      <c r="B75" s="83"/>
      <c r="C75" s="444"/>
      <c r="D75" s="444"/>
      <c r="E75" s="444"/>
      <c r="F75" s="444"/>
      <c r="G75" s="81"/>
    </row>
    <row r="76" spans="2:7" ht="16.8" customHeight="1" x14ac:dyDescent="0.3">
      <c r="B76" s="83"/>
      <c r="C76" s="431"/>
      <c r="D76" s="431"/>
      <c r="E76" s="98"/>
      <c r="F76" s="101"/>
      <c r="G76" s="81"/>
    </row>
    <row r="77" spans="2:7" x14ac:dyDescent="0.3">
      <c r="B77" s="83"/>
      <c r="C77" s="288" t="s">
        <v>1051</v>
      </c>
      <c r="D77" s="447"/>
      <c r="E77" s="447"/>
      <c r="F77" s="447"/>
      <c r="G77" s="81"/>
    </row>
    <row r="78" spans="2:7" ht="26.4" customHeight="1" x14ac:dyDescent="0.3">
      <c r="B78" s="83"/>
      <c r="C78" s="288" t="s">
        <v>1052</v>
      </c>
      <c r="D78" s="447"/>
      <c r="E78" s="447"/>
      <c r="F78" s="447"/>
      <c r="G78" s="81"/>
    </row>
    <row r="79" spans="2:7" x14ac:dyDescent="0.3">
      <c r="B79" s="83"/>
      <c r="C79" s="288" t="s">
        <v>1053</v>
      </c>
      <c r="D79" s="447"/>
      <c r="E79" s="447"/>
      <c r="F79" s="447"/>
      <c r="G79" s="81"/>
    </row>
    <row r="80" spans="2:7" ht="41.4" customHeight="1" x14ac:dyDescent="0.3">
      <c r="B80" s="83"/>
      <c r="C80" s="446" t="s">
        <v>1054</v>
      </c>
      <c r="D80" s="446"/>
      <c r="E80" s="446"/>
      <c r="F80" s="446"/>
      <c r="G80" s="81"/>
    </row>
    <row r="81" spans="2:7" x14ac:dyDescent="0.3">
      <c r="B81" s="83"/>
      <c r="C81" s="445" t="s">
        <v>1055</v>
      </c>
      <c r="D81" s="445"/>
      <c r="E81" s="445"/>
      <c r="F81" s="445"/>
      <c r="G81" s="81"/>
    </row>
    <row r="82" spans="2:7" ht="31.8" customHeight="1" x14ac:dyDescent="0.3">
      <c r="B82" s="83"/>
      <c r="C82" s="445" t="s">
        <v>1056</v>
      </c>
      <c r="D82" s="445"/>
      <c r="E82" s="445"/>
      <c r="F82" s="445"/>
      <c r="G82" s="81"/>
    </row>
    <row r="83" spans="2:7" x14ac:dyDescent="0.3">
      <c r="B83" s="83"/>
      <c r="C83" s="288" t="s">
        <v>1057</v>
      </c>
      <c r="D83" s="284"/>
      <c r="E83" s="301"/>
      <c r="F83" s="301"/>
      <c r="G83" s="81"/>
    </row>
    <row r="84" spans="2:7" x14ac:dyDescent="0.3">
      <c r="B84" s="84"/>
      <c r="C84" s="302"/>
      <c r="D84" s="303"/>
      <c r="E84" s="304"/>
      <c r="F84" s="304"/>
      <c r="G84" s="85"/>
    </row>
    <row r="92" spans="2:7" x14ac:dyDescent="0.3">
      <c r="C92" s="410"/>
      <c r="D92" s="410"/>
    </row>
    <row r="93" spans="2:7" x14ac:dyDescent="0.3">
      <c r="C93" s="410"/>
      <c r="D93" s="410"/>
    </row>
    <row r="94" spans="2:7" x14ac:dyDescent="0.3">
      <c r="C94" s="410"/>
      <c r="D94" s="410"/>
    </row>
    <row r="95" spans="2:7" x14ac:dyDescent="0.3">
      <c r="C95" s="6"/>
      <c r="D95" s="6"/>
    </row>
    <row r="96" spans="2:7" x14ac:dyDescent="0.3">
      <c r="C96" s="410"/>
      <c r="D96" s="410"/>
    </row>
    <row r="97" spans="3:4" x14ac:dyDescent="0.3">
      <c r="C97" s="410"/>
      <c r="D97" s="410"/>
    </row>
    <row r="98" spans="3:4" x14ac:dyDescent="0.3">
      <c r="C98" s="410"/>
      <c r="D98" s="410"/>
    </row>
    <row r="99" spans="3:4" x14ac:dyDescent="0.3">
      <c r="C99" s="410"/>
      <c r="D99" s="410"/>
    </row>
    <row r="100" spans="3:4" x14ac:dyDescent="0.3">
      <c r="C100" s="410"/>
      <c r="D100" s="410"/>
    </row>
    <row r="101" spans="3:4" x14ac:dyDescent="0.3">
      <c r="C101" s="410"/>
      <c r="D101" s="410"/>
    </row>
    <row r="102" spans="3:4" x14ac:dyDescent="0.3">
      <c r="C102" s="6"/>
      <c r="D102" s="6"/>
    </row>
  </sheetData>
  <sheetProtection algorithmName="SHA-512" hashValue="iDZu2gKCQICTZQ7Xxsn0vz6d67uvWvFwbkaGR7VVCae8oc4tyPDhJbkvyjSja1Mbb3ZGeh8eKG9AH2SyfAmbQw==" saltValue="Hj36N86y2v6x0VyxDxI3Ag==" spinCount="100000" sheet="1" formatCells="0" formatColumns="0" formatRows="0" deleteRows="0" selectLockedCells="1" autoFilter="0" pivotTables="0"/>
  <mergeCells count="21">
    <mergeCell ref="C80:F80"/>
    <mergeCell ref="C81:F81"/>
    <mergeCell ref="D77:F77"/>
    <mergeCell ref="D78:F78"/>
    <mergeCell ref="D79:F79"/>
    <mergeCell ref="C92:C94"/>
    <mergeCell ref="D92:D94"/>
    <mergeCell ref="C96:C101"/>
    <mergeCell ref="D96:D101"/>
    <mergeCell ref="C15:D15"/>
    <mergeCell ref="C16:D24"/>
    <mergeCell ref="C26:D36"/>
    <mergeCell ref="C38:D44"/>
    <mergeCell ref="C46:D54"/>
    <mergeCell ref="C72:D72"/>
    <mergeCell ref="C76:D76"/>
    <mergeCell ref="C63:D67"/>
    <mergeCell ref="C69:D70"/>
    <mergeCell ref="C56:D61"/>
    <mergeCell ref="C73:F75"/>
    <mergeCell ref="C82:F82"/>
  </mergeCells>
  <conditionalFormatting sqref="F1:F76 F86:F1048576">
    <cfRule type="cellIs" dxfId="1322" priority="5" operator="between">
      <formula>3.01</formula>
      <formula>6</formula>
    </cfRule>
    <cfRule type="cellIs" dxfId="1321" priority="7" operator="between">
      <formula>1</formula>
      <formula>3</formula>
    </cfRule>
    <cfRule type="cellIs" dxfId="1320" priority="9" operator="between">
      <formula>6.01</formula>
      <formula>16</formula>
    </cfRule>
  </conditionalFormatting>
  <conditionalFormatting sqref="F16:F71">
    <cfRule type="containsBlanks" dxfId="1319" priority="10">
      <formula>LEN(TRIM(F16))=0</formula>
    </cfRule>
  </conditionalFormatting>
  <dataValidations disablePrompts="1" count="1">
    <dataValidation type="list" allowBlank="1" showInputMessage="1" showErrorMessage="1" sqref="D5" xr:uid="{E4F2CB85-73C6-45D7-96C9-68E59F4C4FC2}">
      <formula1>#REF!</formula1>
    </dataValidation>
  </dataValidations>
  <pageMargins left="0.7" right="0.7" top="0.75" bottom="0.75" header="0.3" footer="0.3"/>
  <pageSetup paperSize="11" scale="34" orientation="portrait" r:id="rId1"/>
  <headerFooter>
    <oddHeader>&amp;CLogo ( Opcional)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9" tint="0.39997558519241921"/>
    <pageSetUpPr fitToPage="1"/>
  </sheetPr>
  <dimension ref="A1:AT619"/>
  <sheetViews>
    <sheetView showGridLines="0" zoomScale="70" zoomScaleNormal="70" zoomScalePageLayoutView="125" workbookViewId="0">
      <selection activeCell="G10" sqref="G10"/>
    </sheetView>
  </sheetViews>
  <sheetFormatPr baseColWidth="10" defaultColWidth="8.6640625" defaultRowHeight="15.6" x14ac:dyDescent="0.3"/>
  <cols>
    <col min="1" max="1" width="12.33203125" style="21" customWidth="1"/>
    <col min="2" max="2" width="42.44140625" style="22" customWidth="1"/>
    <col min="3" max="3" width="55.6640625" style="22" customWidth="1"/>
    <col min="4" max="4" width="33"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55" t="s">
        <v>111</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448" t="s">
        <v>112</v>
      </c>
      <c r="B4" s="449"/>
      <c r="C4" s="449"/>
      <c r="D4" s="449"/>
      <c r="E4" s="449"/>
      <c r="F4" s="449"/>
      <c r="G4" s="449"/>
      <c r="H4" s="450" t="s">
        <v>113</v>
      </c>
      <c r="I4" s="450"/>
      <c r="J4" s="450"/>
      <c r="K4" s="450"/>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50" t="s">
        <v>114</v>
      </c>
      <c r="B5" s="50" t="s">
        <v>115</v>
      </c>
      <c r="C5" s="50" t="s">
        <v>116</v>
      </c>
      <c r="D5" s="52" t="s">
        <v>117</v>
      </c>
      <c r="E5" s="54" t="s">
        <v>118</v>
      </c>
      <c r="F5" s="54" t="s">
        <v>119</v>
      </c>
      <c r="G5" s="54" t="s">
        <v>120</v>
      </c>
      <c r="H5" s="110" t="s">
        <v>121</v>
      </c>
      <c r="I5" s="111" t="s">
        <v>122</v>
      </c>
      <c r="J5" s="111" t="s">
        <v>55</v>
      </c>
      <c r="K5" s="111" t="s">
        <v>123</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53.4" customHeight="1" x14ac:dyDescent="0.25">
      <c r="A6" s="35" t="s">
        <v>124</v>
      </c>
      <c r="B6" s="106" t="s">
        <v>125</v>
      </c>
      <c r="C6" s="107" t="s">
        <v>126</v>
      </c>
      <c r="D6" s="211"/>
      <c r="E6" s="211"/>
      <c r="F6" s="211"/>
      <c r="G6" s="211"/>
      <c r="H6" s="104" t="str">
        <f>IF(OR(F6="No",F6=""),"",+S.R1!E17)</f>
        <v/>
      </c>
      <c r="I6" s="104" t="str">
        <f>IF(OR(F6="No",F6=""),"",S.R1!N17)</f>
        <v/>
      </c>
      <c r="J6" s="143" t="str">
        <f>IF(OR(F6="No",F6=""),"",S.R1!V17)</f>
        <v/>
      </c>
      <c r="K6" s="46" t="str">
        <f>Aux!H2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52.5" customHeight="1" x14ac:dyDescent="0.25">
      <c r="A7" s="35" t="s">
        <v>127</v>
      </c>
      <c r="B7" s="107" t="s">
        <v>128</v>
      </c>
      <c r="C7" s="107" t="s">
        <v>129</v>
      </c>
      <c r="D7" s="211"/>
      <c r="E7" s="211"/>
      <c r="F7" s="211"/>
      <c r="G7" s="211"/>
      <c r="H7" s="104" t="str">
        <f>IF(OR(F7="No",F7=""),"",S.R2!E13)</f>
        <v/>
      </c>
      <c r="I7" s="104" t="str">
        <f>IF(OR(F7="No",F7=""),"",S.R2!N13)</f>
        <v/>
      </c>
      <c r="J7" s="143" t="str">
        <f>IF(OR(F7="No",F7=""),"",S.R2!V13)</f>
        <v/>
      </c>
      <c r="K7" s="46" t="str">
        <f>Aux!H3</f>
        <v>Incompleto</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60" x14ac:dyDescent="0.25">
      <c r="A8" s="35" t="s">
        <v>130</v>
      </c>
      <c r="B8" s="107" t="s">
        <v>131</v>
      </c>
      <c r="C8" s="106" t="s">
        <v>132</v>
      </c>
      <c r="D8" s="211"/>
      <c r="E8" s="211"/>
      <c r="F8" s="211"/>
      <c r="G8" s="211"/>
      <c r="H8" s="104" t="str">
        <f>IF(OR(F8="No",F8=""),"",+S.R3!E13)</f>
        <v/>
      </c>
      <c r="I8" s="104" t="str">
        <f>IF(OR(F8="No",F8=""),"",S.R3!N13)</f>
        <v/>
      </c>
      <c r="J8" s="143" t="str">
        <f>IF(OR(F8="No",F8=""),"",S.R3!V13)</f>
        <v/>
      </c>
      <c r="K8" s="46" t="str">
        <f>Aux!H4</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5.8" customHeight="1" x14ac:dyDescent="0.25">
      <c r="A9" s="35" t="s">
        <v>133</v>
      </c>
      <c r="B9" s="106" t="s">
        <v>134</v>
      </c>
      <c r="C9" s="106" t="s">
        <v>135</v>
      </c>
      <c r="D9" s="211"/>
      <c r="E9" s="211"/>
      <c r="F9" s="211"/>
      <c r="G9" s="211"/>
      <c r="H9" s="104" t="str">
        <f>IF(OR(F9="No",F9=""),"",S.R4!E14)</f>
        <v/>
      </c>
      <c r="I9" s="104" t="str">
        <f>IF(OR(F9="No",F9=""),"",S.R4!N14)</f>
        <v/>
      </c>
      <c r="J9" s="143" t="str">
        <f>IF(OR(F9="No",F9=""),"",S.R4!V14)</f>
        <v/>
      </c>
      <c r="K9" s="46" t="str">
        <f>Aux!H5</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3" customHeight="1" x14ac:dyDescent="0.25">
      <c r="A10" s="35" t="s">
        <v>136</v>
      </c>
      <c r="B10" s="107" t="s">
        <v>137</v>
      </c>
      <c r="C10" s="106" t="s">
        <v>138</v>
      </c>
      <c r="D10" s="211"/>
      <c r="E10" s="211"/>
      <c r="F10" s="211"/>
      <c r="G10" s="211"/>
      <c r="H10" s="104" t="str">
        <f>IF(OR(F10="No",F10=""),"",+S.R5!E16)</f>
        <v/>
      </c>
      <c r="I10" s="104" t="str">
        <f>IF(OR(F10="No",F10=""),"",S.R5!N16)</f>
        <v/>
      </c>
      <c r="J10" s="143" t="str">
        <f>IF(OR(F10="No",F10=""),"",S.R5!V16)</f>
        <v/>
      </c>
      <c r="K10" s="46" t="str">
        <f>Aux!H6</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63" customHeight="1" x14ac:dyDescent="0.25">
      <c r="A11" s="35" t="s">
        <v>139</v>
      </c>
      <c r="B11" s="106" t="s">
        <v>140</v>
      </c>
      <c r="C11" s="106" t="s">
        <v>141</v>
      </c>
      <c r="D11" s="211"/>
      <c r="E11" s="211"/>
      <c r="F11" s="211"/>
      <c r="G11" s="211"/>
      <c r="H11" s="104" t="str">
        <f>IF(OR(F11="No",F11=""),"",+S.R6!E16)</f>
        <v/>
      </c>
      <c r="I11" s="104" t="str">
        <f>IF(OR(F11="No",F11=""),"",S.R6!N16)</f>
        <v/>
      </c>
      <c r="J11" s="143" t="str">
        <f>IF(OR(F11="No",F11=""),"",S.R6!V16)</f>
        <v/>
      </c>
      <c r="K11" s="46" t="str">
        <f>Aux!H7</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36" x14ac:dyDescent="0.25">
      <c r="A12" s="35" t="s">
        <v>142</v>
      </c>
      <c r="B12" s="107" t="s">
        <v>143</v>
      </c>
      <c r="C12" s="106" t="s">
        <v>144</v>
      </c>
      <c r="D12" s="211"/>
      <c r="E12" s="211"/>
      <c r="F12" s="211"/>
      <c r="G12" s="211"/>
      <c r="H12" s="104" t="str">
        <f>IF(OR(F12="No",F12=""),"",+S.R7!E14)</f>
        <v/>
      </c>
      <c r="I12" s="104" t="str">
        <f>IF(OR(F12="No",F12=""),"",S.R7!N14)</f>
        <v/>
      </c>
      <c r="J12" s="143" t="str">
        <f>IF(OR(F12="No",F12=""),"",S.R7!V14)</f>
        <v/>
      </c>
      <c r="K12" s="46" t="str">
        <f>Aux!H8</f>
        <v>Incompleto</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24" x14ac:dyDescent="0.25">
      <c r="A13" s="35" t="s">
        <v>145</v>
      </c>
      <c r="B13" s="107" t="s">
        <v>146</v>
      </c>
      <c r="C13" s="108" t="s">
        <v>147</v>
      </c>
      <c r="D13" s="211"/>
      <c r="E13" s="211"/>
      <c r="F13" s="211"/>
      <c r="G13" s="211"/>
      <c r="H13" s="104" t="str">
        <f>IF(OR(F3="No",F13=""),"",S.R8!E14)</f>
        <v/>
      </c>
      <c r="I13" s="104" t="str">
        <f>IF(OR(F3="No",F13=""),"",S.R8!N14)</f>
        <v/>
      </c>
      <c r="J13" s="143" t="str">
        <f>IF(OR(F3="No",F13=""),"",S.R8!V14)</f>
        <v/>
      </c>
      <c r="K13" s="46" t="str">
        <f>Aux!H9</f>
        <v>Incompleto</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43.5" customHeight="1" x14ac:dyDescent="0.25">
      <c r="A14" s="35" t="s">
        <v>148</v>
      </c>
      <c r="B14" s="107" t="s">
        <v>149</v>
      </c>
      <c r="C14" s="109" t="s">
        <v>150</v>
      </c>
      <c r="D14" s="211"/>
      <c r="E14" s="211"/>
      <c r="F14" s="211"/>
      <c r="G14" s="211"/>
      <c r="H14" s="104" t="str">
        <f>IF(OR(F14="No",F14=""),"",S.R9!E17)</f>
        <v/>
      </c>
      <c r="I14" s="104" t="str">
        <f>IF(OR(F14="No",F14=""),"",S.R9!N17)</f>
        <v/>
      </c>
      <c r="J14" s="143" t="str">
        <f>IF(OR(F14="No",F14=""),"",S.R9!V17)</f>
        <v/>
      </c>
      <c r="K14" s="46" t="str">
        <f>Aux!H10</f>
        <v>Incompleto</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s="194" customFormat="1" ht="45.75" hidden="1" customHeight="1" x14ac:dyDescent="0.25">
      <c r="A15" s="265" t="s">
        <v>151</v>
      </c>
      <c r="B15" s="200" t="s">
        <v>152</v>
      </c>
      <c r="C15" s="200" t="s">
        <v>153</v>
      </c>
      <c r="D15" s="211"/>
      <c r="E15" s="211"/>
      <c r="F15" s="211"/>
      <c r="G15" s="211"/>
      <c r="H15" s="257" t="str">
        <f>IF(OR(F15="",F15="No"),"",+S.RX!E11)</f>
        <v/>
      </c>
      <c r="I15" s="257" t="str">
        <f>IF(OR(F15="",F15="No"),"",S.RX!N11)</f>
        <v/>
      </c>
      <c r="J15" s="266" t="str">
        <f>IF(OR(F15="",F15="No"),"",S.RX!V11)</f>
        <v/>
      </c>
      <c r="K15" s="258"/>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row>
    <row r="16" spans="1:46" s="194" customFormat="1" ht="45.75" customHeight="1" x14ac:dyDescent="0.25">
      <c r="A16" s="265" t="s">
        <v>151</v>
      </c>
      <c r="B16" s="200" t="s">
        <v>152</v>
      </c>
      <c r="C16" s="200" t="s">
        <v>153</v>
      </c>
      <c r="D16" s="211"/>
      <c r="E16" s="211"/>
      <c r="F16" s="211"/>
      <c r="G16" s="211"/>
      <c r="H16" s="257" t="str">
        <f>IF(OR(F16="",F16="No"),"",+S.RX!E12)</f>
        <v/>
      </c>
      <c r="I16" s="257" t="str">
        <f>IF(OR(F16="",F16="No"),"",S.RX!N12)</f>
        <v/>
      </c>
      <c r="J16" s="266" t="str">
        <f>IF(OR(F16="",F16="No"),"",S.RX!V12)</f>
        <v/>
      </c>
      <c r="K16" s="258"/>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row>
    <row r="17" spans="1:46" ht="45.75" customHeight="1" x14ac:dyDescent="0.3">
      <c r="A17" s="14"/>
      <c r="B17" s="14"/>
      <c r="C17" s="14"/>
      <c r="D17" s="14"/>
      <c r="E17" s="14"/>
      <c r="F17"/>
      <c r="G17" s="61" t="s">
        <v>154</v>
      </c>
      <c r="H17" s="117">
        <f>MAX(H6:H16)</f>
        <v>0</v>
      </c>
      <c r="I17" s="117">
        <f>MAX(I6:I16)</f>
        <v>0</v>
      </c>
      <c r="J17" s="117">
        <f>MAX(J6:J16)</f>
        <v>0</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x14ac:dyDescent="0.25">
      <c r="A46" s="13"/>
      <c r="B46" s="14"/>
      <c r="C46" s="14"/>
      <c r="D46" s="14"/>
      <c r="E46" s="14"/>
      <c r="F46" s="14"/>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t="13.2" x14ac:dyDescent="0.25">
      <c r="A48" s="13"/>
      <c r="B48" s="14"/>
      <c r="C48" s="14"/>
      <c r="D48" s="14"/>
      <c r="E48" s="14"/>
      <c r="F48" s="14"/>
      <c r="G48" s="14"/>
      <c r="H48" s="1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t="13.2" hidden="1" x14ac:dyDescent="0.25">
      <c r="A49" s="13"/>
      <c r="B49" s="14"/>
      <c r="C49" s="14"/>
      <c r="D49" s="14"/>
      <c r="E49" s="14"/>
      <c r="F49" s="14" t="s">
        <v>155</v>
      </c>
      <c r="G49" s="14"/>
      <c r="H49" s="1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t="13.2" hidden="1" x14ac:dyDescent="0.25">
      <c r="A50" s="13"/>
      <c r="B50" s="14"/>
      <c r="C50" s="14"/>
      <c r="D50" s="14"/>
      <c r="E50" s="14"/>
      <c r="F50" s="14" t="s">
        <v>156</v>
      </c>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ht="13.2" x14ac:dyDescent="0.25">
      <c r="A51" s="13"/>
      <c r="B51" s="14"/>
      <c r="C51" s="14"/>
      <c r="D51" s="14"/>
      <c r="E51" s="14"/>
      <c r="F51" s="14"/>
      <c r="G51" s="14"/>
      <c r="H51" s="14"/>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row>
    <row r="52" spans="1:46" x14ac:dyDescent="0.3">
      <c r="D52" s="22"/>
      <c r="E52" s="22"/>
      <c r="F52" s="22"/>
      <c r="G52" s="22"/>
      <c r="H52" s="22"/>
      <c r="L52" s="15"/>
    </row>
    <row r="53" spans="1:46" x14ac:dyDescent="0.3">
      <c r="D53" s="22"/>
      <c r="E53" s="22"/>
      <c r="F53" s="22"/>
      <c r="G53" s="22"/>
      <c r="H53" s="22"/>
    </row>
    <row r="54" spans="1:46" x14ac:dyDescent="0.3">
      <c r="D54" s="22"/>
      <c r="E54" s="22"/>
      <c r="F54" s="22"/>
      <c r="G54" s="22"/>
      <c r="H54" s="22"/>
    </row>
    <row r="55" spans="1:46" hidden="1" x14ac:dyDescent="0.3">
      <c r="D55" s="22"/>
      <c r="E55" s="22"/>
      <c r="F55" s="22"/>
      <c r="G55" s="22"/>
      <c r="H55" s="22"/>
    </row>
    <row r="56" spans="1:46" hidden="1" x14ac:dyDescent="0.3">
      <c r="D56" s="22"/>
      <c r="E56" s="22"/>
      <c r="F56" s="22"/>
      <c r="G56" s="22"/>
      <c r="H56" s="22"/>
    </row>
    <row r="57" spans="1:46" x14ac:dyDescent="0.3">
      <c r="D57" s="22"/>
      <c r="E57" s="22"/>
      <c r="F57" s="22"/>
      <c r="G57" s="22"/>
      <c r="H57" s="22"/>
    </row>
    <row r="58" spans="1:46" x14ac:dyDescent="0.3">
      <c r="D58" s="22"/>
      <c r="E58" s="22"/>
      <c r="F58" s="22"/>
      <c r="G58" s="22"/>
      <c r="H58" s="22"/>
    </row>
    <row r="59" spans="1:46" x14ac:dyDescent="0.3">
      <c r="D59" s="22"/>
      <c r="E59" s="22"/>
      <c r="F59" s="22"/>
      <c r="G59" s="22"/>
      <c r="H59" s="22"/>
    </row>
    <row r="60" spans="1:46" x14ac:dyDescent="0.3">
      <c r="D60" s="22"/>
      <c r="E60" s="22"/>
      <c r="F60" s="22"/>
      <c r="G60" s="22"/>
      <c r="H60" s="22"/>
    </row>
    <row r="61" spans="1:46" x14ac:dyDescent="0.3">
      <c r="D61" s="22"/>
      <c r="E61" s="22"/>
      <c r="F61" s="22"/>
      <c r="G61" s="22"/>
      <c r="H61" s="22"/>
    </row>
    <row r="62" spans="1:46" x14ac:dyDescent="0.3">
      <c r="D62" s="22"/>
      <c r="E62" s="22"/>
      <c r="F62" s="22"/>
      <c r="G62" s="22"/>
      <c r="H62" s="22"/>
    </row>
    <row r="63" spans="1:46" x14ac:dyDescent="0.3">
      <c r="D63" s="22"/>
      <c r="E63" s="22"/>
      <c r="F63" s="22"/>
      <c r="G63" s="22"/>
      <c r="H63" s="22"/>
    </row>
    <row r="64" spans="1:46" x14ac:dyDescent="0.3">
      <c r="D64" s="22"/>
      <c r="E64" s="22"/>
      <c r="F64" s="22"/>
      <c r="G64" s="22"/>
      <c r="H64" s="22"/>
    </row>
    <row r="65" spans="4:8" x14ac:dyDescent="0.3">
      <c r="D65" s="22"/>
      <c r="E65" s="22"/>
      <c r="F65" s="22"/>
      <c r="G65" s="22"/>
      <c r="H65" s="22"/>
    </row>
    <row r="66" spans="4:8" x14ac:dyDescent="0.3">
      <c r="D66" s="22"/>
      <c r="E66" s="22"/>
      <c r="F66" s="22"/>
      <c r="G66" s="22"/>
      <c r="H66" s="22"/>
    </row>
    <row r="67" spans="4:8" x14ac:dyDescent="0.3">
      <c r="D67" s="22"/>
      <c r="E67" s="22"/>
      <c r="F67" s="22"/>
      <c r="G67" s="22"/>
      <c r="H67" s="22"/>
    </row>
    <row r="68" spans="4:8" x14ac:dyDescent="0.3">
      <c r="D68" s="22"/>
      <c r="E68" s="22"/>
      <c r="F68" s="22"/>
      <c r="G68" s="22"/>
      <c r="H68" s="22"/>
    </row>
    <row r="69" spans="4:8" x14ac:dyDescent="0.3">
      <c r="D69" s="22"/>
      <c r="E69" s="22"/>
      <c r="F69" s="22"/>
      <c r="G69" s="22"/>
      <c r="H69" s="22"/>
    </row>
    <row r="70" spans="4:8"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ht="15.75" hidden="1" customHeight="1" x14ac:dyDescent="0.3">
      <c r="D89" s="22"/>
      <c r="E89" s="22"/>
      <c r="F89" s="22"/>
      <c r="G89" s="22"/>
      <c r="H89" s="22"/>
    </row>
    <row r="90" spans="4:8" ht="15.75" hidden="1" customHeight="1" x14ac:dyDescent="0.3">
      <c r="D90" s="22"/>
      <c r="E90" s="22"/>
      <c r="F90" s="22"/>
      <c r="G90" s="22"/>
      <c r="H90" s="22"/>
    </row>
    <row r="91" spans="4:8" ht="15.75" hidden="1" customHeight="1" x14ac:dyDescent="0.3">
      <c r="D91" s="22"/>
      <c r="E91" s="22"/>
      <c r="F91" s="22"/>
      <c r="G91" s="22"/>
      <c r="H91" s="22"/>
    </row>
    <row r="92" spans="4:8" ht="15.75" hidden="1" customHeight="1"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row r="616" spans="4:8" x14ac:dyDescent="0.3">
      <c r="D616" s="22"/>
      <c r="E616" s="22"/>
      <c r="F616" s="22"/>
      <c r="G616" s="22"/>
      <c r="H616" s="22"/>
    </row>
    <row r="617" spans="4:8" x14ac:dyDescent="0.3">
      <c r="D617" s="22"/>
      <c r="E617" s="22"/>
      <c r="F617" s="22"/>
      <c r="G617" s="22"/>
      <c r="H617" s="22"/>
    </row>
    <row r="618" spans="4:8" x14ac:dyDescent="0.3">
      <c r="D618" s="22"/>
      <c r="E618" s="22"/>
      <c r="F618" s="22"/>
      <c r="G618" s="22"/>
      <c r="H618" s="22"/>
    </row>
    <row r="619" spans="4:8" x14ac:dyDescent="0.3">
      <c r="D619" s="22"/>
      <c r="E619" s="22"/>
      <c r="F619" s="22"/>
      <c r="G619" s="22"/>
      <c r="H619" s="22"/>
    </row>
  </sheetData>
  <sheetProtection algorithmName="SHA-512" hashValue="PNcAry/B1eb2oaNngjPY9QDSIKeY4CgsqkmJ4HPvaFH2yyEZFJm1aww/7zCASa3Admmc9Em1JvB96/wqFli4jA==" saltValue="9UabsyftLZeqXCLLyIIIIw==" spinCount="100000" sheet="1" formatCells="0" formatColumns="0" formatRows="0" insertRows="0" deleteRows="0" selectLockedCells="1" autoFilter="0" pivotTables="0"/>
  <mergeCells count="2">
    <mergeCell ref="A4:G4"/>
    <mergeCell ref="H4:K4"/>
  </mergeCells>
  <conditionalFormatting sqref="H6:J17">
    <cfRule type="cellIs" dxfId="1318" priority="3" operator="between">
      <formula>6.01</formula>
      <formula>16</formula>
    </cfRule>
    <cfRule type="cellIs" dxfId="1317" priority="4" operator="between">
      <formula>3.01</formula>
      <formula>6</formula>
    </cfRule>
    <cfRule type="cellIs" dxfId="1316" priority="5" operator="between">
      <formula>1</formula>
      <formula>3</formula>
    </cfRule>
    <cfRule type="containsBlanks" dxfId="1315" priority="6">
      <formula>LEN(TRIM(H6))=0</formula>
    </cfRule>
  </conditionalFormatting>
  <conditionalFormatting sqref="K6:K16">
    <cfRule type="containsText" dxfId="1314" priority="1" operator="containsText" text="Incompleto">
      <formula>NOT(ISERROR(SEARCH("Incompleto",K6)))</formula>
    </cfRule>
    <cfRule type="containsText" dxfId="1313" priority="2" operator="containsText" text="Completo">
      <formula>NOT(ISERROR(SEARCH("Completo",K6)))</formula>
    </cfRule>
  </conditionalFormatting>
  <conditionalFormatting sqref="N8">
    <cfRule type="cellIs" dxfId="1312" priority="17" operator="between">
      <formula>1</formula>
      <formula>3</formula>
    </cfRule>
  </conditionalFormatting>
  <dataValidations count="1">
    <dataValidation type="list" allowBlank="1" showInputMessage="1" showErrorMessage="1" sqref="F6:F16" xr:uid="{D9EDE1FD-B654-470C-B44B-C755BF3FE997}">
      <formula1>$F$49:$F$50</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theme="9" tint="0.39997558519241921"/>
    <pageSetUpPr fitToPage="1"/>
  </sheetPr>
  <dimension ref="A1:Z43"/>
  <sheetViews>
    <sheetView showGridLines="0" topLeftCell="C1" zoomScale="70" zoomScaleNormal="70" zoomScaleSheetLayoutView="100" workbookViewId="0">
      <selection activeCell="C11" sqref="C11"/>
    </sheetView>
  </sheetViews>
  <sheetFormatPr baseColWidth="10" defaultColWidth="8.6640625" defaultRowHeight="13.2" x14ac:dyDescent="0.25"/>
  <cols>
    <col min="1" max="1" width="12.6640625" style="16" customWidth="1"/>
    <col min="2" max="2" width="83.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0.33203125" style="16" customWidth="1"/>
    <col min="9" max="9" width="23.44140625" style="16" customWidth="1"/>
    <col min="10" max="11" width="28.44140625" style="16" customWidth="1"/>
    <col min="12" max="14" width="14.6640625" style="16" customWidth="1"/>
    <col min="15" max="15" width="25.21875" style="16" customWidth="1"/>
    <col min="16" max="16" width="17" style="16" customWidth="1"/>
    <col min="17" max="17" width="19.10937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6" x14ac:dyDescent="0.25">
      <c r="A1" s="15"/>
      <c r="B1" s="15"/>
      <c r="C1" s="15"/>
      <c r="D1" s="15"/>
      <c r="E1" s="15"/>
      <c r="F1" s="15"/>
      <c r="G1" s="15"/>
      <c r="H1" s="15"/>
      <c r="I1" s="15"/>
      <c r="J1" s="15"/>
      <c r="K1" s="15"/>
      <c r="L1" s="15"/>
      <c r="M1" s="15"/>
      <c r="N1" s="15"/>
      <c r="O1" s="15"/>
      <c r="P1" s="15"/>
      <c r="Q1" s="15"/>
    </row>
    <row r="2" spans="1:26" ht="13.8" thickBot="1" x14ac:dyDescent="0.3">
      <c r="A2" s="15"/>
      <c r="B2" s="15"/>
      <c r="C2" s="15"/>
      <c r="D2" s="15"/>
      <c r="E2" s="15"/>
      <c r="F2" s="15"/>
      <c r="G2" s="15"/>
      <c r="H2" s="15"/>
      <c r="I2" s="15"/>
      <c r="J2" s="75"/>
      <c r="K2" s="26"/>
      <c r="L2" s="26"/>
      <c r="M2" s="26"/>
      <c r="N2" s="26"/>
      <c r="O2" s="75"/>
      <c r="P2" s="75"/>
      <c r="Q2" s="15"/>
    </row>
    <row r="3" spans="1:26" s="18" customFormat="1" ht="15" x14ac:dyDescent="0.25">
      <c r="C3" s="458" t="s">
        <v>112</v>
      </c>
      <c r="D3" s="459"/>
      <c r="E3" s="460"/>
      <c r="F3" s="460"/>
      <c r="G3" s="460"/>
      <c r="H3" s="460"/>
      <c r="I3" s="461"/>
      <c r="J3" s="294"/>
      <c r="K3" s="299"/>
      <c r="L3" s="24" t="s">
        <v>157</v>
      </c>
      <c r="M3" s="24" t="s">
        <v>158</v>
      </c>
      <c r="N3" s="299"/>
      <c r="O3" s="294"/>
      <c r="P3" s="296"/>
      <c r="Q3" s="296"/>
      <c r="T3" s="296"/>
      <c r="U3" s="296"/>
      <c r="V3" s="296"/>
      <c r="W3" s="296"/>
      <c r="X3" s="296"/>
      <c r="Y3" s="296"/>
      <c r="Z3" s="296"/>
    </row>
    <row r="4" spans="1:26" s="20" customFormat="1" ht="24.6" x14ac:dyDescent="0.3">
      <c r="B4" s="41"/>
      <c r="C4" s="462" t="s">
        <v>114</v>
      </c>
      <c r="D4" s="463"/>
      <c r="E4" s="466" t="s">
        <v>115</v>
      </c>
      <c r="F4" s="467"/>
      <c r="G4" s="48" t="s">
        <v>116</v>
      </c>
      <c r="H4" s="43" t="s">
        <v>159</v>
      </c>
      <c r="I4" s="49" t="s">
        <v>160</v>
      </c>
      <c r="J4" s="295"/>
      <c r="K4" s="24"/>
      <c r="L4" s="24" t="s">
        <v>156</v>
      </c>
      <c r="M4" s="24" t="s">
        <v>161</v>
      </c>
      <c r="N4" s="24"/>
      <c r="O4" s="295"/>
      <c r="P4" s="297"/>
      <c r="Q4" s="297"/>
      <c r="T4" s="297"/>
      <c r="U4" s="297"/>
      <c r="V4" s="297"/>
      <c r="W4" s="297"/>
      <c r="X4" s="297"/>
      <c r="Y4" s="297"/>
      <c r="Z4" s="297"/>
    </row>
    <row r="5" spans="1:26" s="27" customFormat="1" ht="54" customHeight="1" thickBot="1" x14ac:dyDescent="0.3">
      <c r="B5" s="42"/>
      <c r="C5" s="464" t="str">
        <f>'1. Subvenciones (S)'!A6</f>
        <v>S.R1</v>
      </c>
      <c r="D5" s="465"/>
      <c r="E5" s="468" t="str">
        <f>'1. Subvenciones (S)'!B6</f>
        <v>Limitación de la concurrencia</v>
      </c>
      <c r="F5" s="469"/>
      <c r="G5" s="114" t="str">
        <f>'1. Subvenciones (S)'!C6</f>
        <v>No se garantiza que el procedimiento de concesión se desarrolle de forma transparente y pública, lo que puede dar lugar a favoritismos o a actos de corrupción.</v>
      </c>
      <c r="H5" s="112">
        <f>'1. Subvenciones (S)'!D6</f>
        <v>0</v>
      </c>
      <c r="I5" s="113">
        <f>'1. Subvenciones (S)'!E6</f>
        <v>0</v>
      </c>
      <c r="J5" s="75"/>
      <c r="K5" s="26"/>
      <c r="L5" s="26"/>
      <c r="M5" s="26" t="s">
        <v>162</v>
      </c>
      <c r="N5" s="26"/>
      <c r="O5" s="75"/>
      <c r="P5" s="298"/>
      <c r="Q5" s="298"/>
      <c r="T5" s="298"/>
      <c r="U5" s="298"/>
      <c r="V5" s="298"/>
      <c r="W5" s="298"/>
      <c r="X5" s="298"/>
      <c r="Y5" s="298"/>
      <c r="Z5" s="298"/>
    </row>
    <row r="6" spans="1:26" x14ac:dyDescent="0.25">
      <c r="A6" s="15"/>
      <c r="B6" s="15"/>
      <c r="C6" s="15"/>
      <c r="D6" s="15"/>
      <c r="E6" s="15"/>
      <c r="F6" s="15"/>
      <c r="G6" s="15"/>
      <c r="H6" s="15"/>
      <c r="I6" s="15"/>
      <c r="J6" s="15"/>
      <c r="K6" s="15"/>
      <c r="L6" s="15"/>
      <c r="M6" s="15"/>
      <c r="N6" s="15"/>
      <c r="O6" s="15"/>
      <c r="P6" s="15"/>
      <c r="Q6" s="15"/>
    </row>
    <row r="7" spans="1:26" x14ac:dyDescent="0.25">
      <c r="A7" s="15"/>
      <c r="B7" s="15"/>
      <c r="C7" s="15"/>
      <c r="D7" s="15"/>
      <c r="E7" s="15"/>
      <c r="F7" s="15"/>
      <c r="G7" s="15"/>
      <c r="H7" s="15"/>
      <c r="I7" s="15"/>
      <c r="J7" s="15"/>
      <c r="K7" s="15"/>
      <c r="L7" s="15"/>
      <c r="M7" s="15"/>
      <c r="N7" s="15"/>
      <c r="O7" s="15"/>
      <c r="P7" s="15"/>
      <c r="Q7" s="15"/>
    </row>
    <row r="8" spans="1:26"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6"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6" ht="188.4" customHeight="1" x14ac:dyDescent="0.25">
      <c r="A10" s="115" t="s">
        <v>181</v>
      </c>
      <c r="B10" s="116" t="s">
        <v>182</v>
      </c>
      <c r="C10" s="189"/>
      <c r="D10" s="189"/>
      <c r="E10" s="184" t="str">
        <f t="shared" ref="E10:E16" si="0">IF(OR(C10="",D10=""),"",C10*D10)</f>
        <v/>
      </c>
      <c r="F10" s="115" t="s">
        <v>183</v>
      </c>
      <c r="G10" s="309" t="s">
        <v>184</v>
      </c>
      <c r="H10" s="216"/>
      <c r="I10" s="213"/>
      <c r="J10" s="215"/>
      <c r="K10" s="215"/>
      <c r="L10" s="115" t="str">
        <f>IF(ISNUMBER(C10),IF(C10+J10&gt;1,C10+J10,1),"")</f>
        <v/>
      </c>
      <c r="M10" s="115" t="str">
        <f t="shared" ref="L10:M16" si="1">IF(ISNUMBER(D10),IF(D10+K10&gt;1,D10+K10,1),"")</f>
        <v/>
      </c>
      <c r="N10" s="118" t="str">
        <f>IF(OR(L10="",M10=""),"",L10*M10)</f>
        <v/>
      </c>
      <c r="O10" s="216"/>
      <c r="P10" s="216"/>
      <c r="Q10" s="308"/>
      <c r="R10" s="215"/>
      <c r="S10" s="215"/>
      <c r="T10" s="115" t="str">
        <f>IF(ISNUMBER($L10),IF($L10+R10&gt;1,$L10+R10,1),"")</f>
        <v/>
      </c>
      <c r="U10" s="115" t="str">
        <f>IF(ISNUMBER($M10),IF($M10+S10&gt;1,$M10+S10,1),"")</f>
        <v/>
      </c>
      <c r="V10" s="118" t="str">
        <f t="shared" ref="V10:V16" si="2">IF(OR(T10="",U10=""),"",T10*U10)</f>
        <v/>
      </c>
    </row>
    <row r="11" spans="1:26" ht="96" customHeight="1" x14ac:dyDescent="0.25">
      <c r="A11" s="115" t="s">
        <v>185</v>
      </c>
      <c r="B11" s="116" t="s">
        <v>186</v>
      </c>
      <c r="C11" s="189"/>
      <c r="D11" s="189"/>
      <c r="E11" s="184" t="str">
        <f t="shared" si="0"/>
        <v/>
      </c>
      <c r="F11" s="115" t="s">
        <v>187</v>
      </c>
      <c r="G11" s="310" t="s">
        <v>188</v>
      </c>
      <c r="H11" s="216"/>
      <c r="I11" s="213"/>
      <c r="J11" s="215"/>
      <c r="K11" s="215"/>
      <c r="L11" s="115" t="str">
        <f t="shared" si="1"/>
        <v/>
      </c>
      <c r="M11" s="115" t="str">
        <f t="shared" si="1"/>
        <v/>
      </c>
      <c r="N11" s="118" t="str">
        <f t="shared" ref="N11:N16" si="3">IF(OR(L11="",M11=""),"",L11*M11)</f>
        <v/>
      </c>
      <c r="O11" s="216"/>
      <c r="P11" s="216"/>
      <c r="Q11" s="308"/>
      <c r="R11" s="215"/>
      <c r="S11" s="215"/>
      <c r="T11" s="115" t="str">
        <f t="shared" ref="T11:T16" si="4">IF(ISNUMBER($L11),IF($L11+R11&gt;1,$L11+R11,1),"")</f>
        <v/>
      </c>
      <c r="U11" s="115" t="str">
        <f t="shared" ref="U11:U16" si="5">IF(ISNUMBER($M11),IF($M11+S11&gt;1,$M11+S11,1),"")</f>
        <v/>
      </c>
      <c r="V11" s="118" t="str">
        <f t="shared" si="2"/>
        <v/>
      </c>
    </row>
    <row r="12" spans="1:26" ht="72" x14ac:dyDescent="0.25">
      <c r="A12" s="115" t="s">
        <v>189</v>
      </c>
      <c r="B12" s="293" t="s">
        <v>1025</v>
      </c>
      <c r="C12" s="189"/>
      <c r="D12" s="189"/>
      <c r="E12" s="184" t="str">
        <f t="shared" si="0"/>
        <v/>
      </c>
      <c r="F12" s="115" t="s">
        <v>190</v>
      </c>
      <c r="G12" s="310" t="s">
        <v>191</v>
      </c>
      <c r="H12" s="216"/>
      <c r="I12" s="213"/>
      <c r="J12" s="215"/>
      <c r="K12" s="215"/>
      <c r="L12" s="115" t="str">
        <f t="shared" si="1"/>
        <v/>
      </c>
      <c r="M12" s="115" t="str">
        <f t="shared" si="1"/>
        <v/>
      </c>
      <c r="N12" s="118" t="str">
        <f t="shared" si="3"/>
        <v/>
      </c>
      <c r="O12" s="216"/>
      <c r="P12" s="216"/>
      <c r="Q12" s="308"/>
      <c r="R12" s="215"/>
      <c r="S12" s="215"/>
      <c r="T12" s="115" t="str">
        <f t="shared" si="4"/>
        <v/>
      </c>
      <c r="U12" s="115" t="str">
        <f t="shared" si="5"/>
        <v/>
      </c>
      <c r="V12" s="118" t="str">
        <f t="shared" si="2"/>
        <v/>
      </c>
    </row>
    <row r="13" spans="1:26" ht="48" x14ac:dyDescent="0.25">
      <c r="A13" s="115" t="s">
        <v>192</v>
      </c>
      <c r="B13" s="116" t="s">
        <v>193</v>
      </c>
      <c r="C13" s="189"/>
      <c r="D13" s="189"/>
      <c r="E13" s="184" t="str">
        <f t="shared" si="0"/>
        <v/>
      </c>
      <c r="F13" s="115" t="s">
        <v>194</v>
      </c>
      <c r="G13" s="310" t="s">
        <v>195</v>
      </c>
      <c r="H13" s="216"/>
      <c r="I13" s="213"/>
      <c r="J13" s="215"/>
      <c r="K13" s="215"/>
      <c r="L13" s="115" t="str">
        <f>IF(ISNUMBER(C13),IF(C13+J13&gt;1,C13+J13,1),"")</f>
        <v/>
      </c>
      <c r="M13" s="115" t="str">
        <f>IF(ISNUMBER(D13),IF(D13+K13&gt;1,D13+K13,1),"")</f>
        <v/>
      </c>
      <c r="N13" s="118" t="str">
        <f t="shared" si="3"/>
        <v/>
      </c>
      <c r="O13" s="216"/>
      <c r="P13" s="216"/>
      <c r="Q13" s="308"/>
      <c r="R13" s="215"/>
      <c r="S13" s="215"/>
      <c r="T13" s="115" t="str">
        <f t="shared" si="4"/>
        <v/>
      </c>
      <c r="U13" s="115" t="str">
        <f t="shared" si="5"/>
        <v/>
      </c>
      <c r="V13" s="118" t="str">
        <f t="shared" si="2"/>
        <v/>
      </c>
    </row>
    <row r="14" spans="1:26" ht="108" x14ac:dyDescent="0.25">
      <c r="A14" s="115" t="s">
        <v>196</v>
      </c>
      <c r="B14" s="116" t="s">
        <v>197</v>
      </c>
      <c r="C14" s="189"/>
      <c r="D14" s="189"/>
      <c r="E14" s="184" t="str">
        <f t="shared" si="0"/>
        <v/>
      </c>
      <c r="F14" s="115" t="s">
        <v>198</v>
      </c>
      <c r="G14" s="310" t="s">
        <v>199</v>
      </c>
      <c r="H14" s="216"/>
      <c r="I14" s="213"/>
      <c r="J14" s="215"/>
      <c r="K14" s="215"/>
      <c r="L14" s="115" t="str">
        <f t="shared" si="1"/>
        <v/>
      </c>
      <c r="M14" s="115" t="str">
        <f t="shared" si="1"/>
        <v/>
      </c>
      <c r="N14" s="118" t="str">
        <f t="shared" si="3"/>
        <v/>
      </c>
      <c r="O14" s="216"/>
      <c r="P14" s="216"/>
      <c r="Q14" s="308"/>
      <c r="R14" s="215"/>
      <c r="S14" s="215"/>
      <c r="T14" s="115" t="str">
        <f t="shared" si="4"/>
        <v/>
      </c>
      <c r="U14" s="115" t="str">
        <f t="shared" si="5"/>
        <v/>
      </c>
      <c r="V14" s="118" t="str">
        <f t="shared" si="2"/>
        <v/>
      </c>
    </row>
    <row r="15" spans="1:26" s="194" customFormat="1" ht="72" hidden="1" customHeight="1" x14ac:dyDescent="0.25">
      <c r="A15" s="190" t="s">
        <v>200</v>
      </c>
      <c r="B15" s="192" t="s">
        <v>201</v>
      </c>
      <c r="C15" s="190"/>
      <c r="D15" s="190"/>
      <c r="E15" s="254" t="str">
        <f t="shared" si="0"/>
        <v/>
      </c>
      <c r="F15" s="190" t="s">
        <v>202</v>
      </c>
      <c r="G15" s="214" t="s">
        <v>203</v>
      </c>
      <c r="H15" s="216"/>
      <c r="I15" s="213"/>
      <c r="J15" s="215"/>
      <c r="K15" s="215"/>
      <c r="L15" s="252" t="str">
        <f t="shared" si="1"/>
        <v/>
      </c>
      <c r="M15" s="252" t="str">
        <f t="shared" ref="M15" si="6">IF(ISNUMBER(D15),IF(D15+K15&gt;1,D15+K15,1),"")</f>
        <v/>
      </c>
      <c r="N15" s="251" t="str">
        <f t="shared" ref="N15" si="7">IF(OR(L15="",M15=""),"",L15*M15)</f>
        <v/>
      </c>
      <c r="O15" s="214" t="s">
        <v>203</v>
      </c>
      <c r="P15" s="217"/>
      <c r="Q15" s="308"/>
      <c r="R15" s="215"/>
      <c r="S15" s="215"/>
      <c r="T15" s="252" t="str">
        <f t="shared" ref="T15" si="8">IF(ISNUMBER($L15),IF($L15+R15&gt;1,$L15+R15,1),"")</f>
        <v/>
      </c>
      <c r="U15" s="252" t="str">
        <f t="shared" ref="U15" si="9">IF(ISNUMBER($M15),IF($M15+S15&gt;1,$M15+S15,1),"")</f>
        <v/>
      </c>
      <c r="V15" s="251" t="str">
        <f t="shared" ref="V15" si="10">IF(OR(T15="",U15=""),"",T15*U15)</f>
        <v/>
      </c>
    </row>
    <row r="16" spans="1:26" s="194" customFormat="1" ht="72" customHeight="1" x14ac:dyDescent="0.25">
      <c r="A16" s="190" t="s">
        <v>200</v>
      </c>
      <c r="B16" s="192" t="s">
        <v>201</v>
      </c>
      <c r="C16" s="190"/>
      <c r="D16" s="190"/>
      <c r="E16" s="254" t="str">
        <f t="shared" si="0"/>
        <v/>
      </c>
      <c r="F16" s="190" t="s">
        <v>202</v>
      </c>
      <c r="G16" s="214" t="s">
        <v>203</v>
      </c>
      <c r="H16" s="216"/>
      <c r="I16" s="213"/>
      <c r="J16" s="213"/>
      <c r="K16" s="213"/>
      <c r="L16" s="252" t="str">
        <f t="shared" ref="L16" si="11">IF(ISNUMBER(C16),IF(C16+J16&gt;1,C16+J16,1),"")</f>
        <v/>
      </c>
      <c r="M16" s="252" t="str">
        <f t="shared" si="1"/>
        <v/>
      </c>
      <c r="N16" s="251" t="str">
        <f t="shared" si="3"/>
        <v/>
      </c>
      <c r="O16" s="214" t="s">
        <v>203</v>
      </c>
      <c r="P16" s="217"/>
      <c r="Q16" s="308"/>
      <c r="R16" s="213"/>
      <c r="S16" s="213"/>
      <c r="T16" s="252" t="str">
        <f t="shared" si="4"/>
        <v/>
      </c>
      <c r="U16" s="252" t="str">
        <f t="shared" si="5"/>
        <v/>
      </c>
      <c r="V16" s="251" t="str">
        <f t="shared" si="2"/>
        <v/>
      </c>
    </row>
    <row r="17" spans="4:22" ht="48" customHeight="1" x14ac:dyDescent="0.25">
      <c r="D17" s="50" t="s">
        <v>204</v>
      </c>
      <c r="E17" s="117">
        <f>MAX(E10:E16)</f>
        <v>0</v>
      </c>
      <c r="M17" s="50" t="s">
        <v>122</v>
      </c>
      <c r="N17" s="117">
        <f>MAX(N10:N16)</f>
        <v>0</v>
      </c>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TESb4iD4M05c49DNNHWstE6VL3FYVNN5XvDRvco+nvHuvHA8kfpPZ3UWDYOPqsA5pVBAooo+S1z5ZBdBjNA9Kg==" saltValue="DkFxN9E4puvsrA0mRLHyEQ==" spinCount="100000" sheet="1" formatCells="0" formatColumns="0" formatRows="0" insertRows="0" deleteRows="0" selectLockedCells="1" autoFilter="0" pivotTables="0"/>
  <autoFilter ref="A9:V17" xr:uid="{00000000-0001-0000-0200-000000000000}"/>
  <mergeCells count="11">
    <mergeCell ref="T8:V8"/>
    <mergeCell ref="O8:S8"/>
    <mergeCell ref="C8:E8"/>
    <mergeCell ref="A8:B8"/>
    <mergeCell ref="C3:I3"/>
    <mergeCell ref="C4:D4"/>
    <mergeCell ref="C5:D5"/>
    <mergeCell ref="L8:N8"/>
    <mergeCell ref="F8:K8"/>
    <mergeCell ref="E4:F4"/>
    <mergeCell ref="E5:F5"/>
  </mergeCells>
  <conditionalFormatting sqref="E10:E17">
    <cfRule type="containsBlanks" dxfId="1311" priority="4">
      <formula>LEN(TRIM(E10))=0</formula>
    </cfRule>
    <cfRule type="cellIs" dxfId="1310" priority="14" operator="between">
      <formula>8</formula>
      <formula>16</formula>
    </cfRule>
    <cfRule type="cellIs" dxfId="1309" priority="15" operator="between">
      <formula>4</formula>
      <formula>7.99</formula>
    </cfRule>
    <cfRule type="cellIs" dxfId="1308" priority="16" operator="between">
      <formula>1</formula>
      <formula>3.99</formula>
    </cfRule>
  </conditionalFormatting>
  <conditionalFormatting sqref="F10:F14">
    <cfRule type="cellIs" dxfId="1307" priority="81" operator="between">
      <formula>11</formula>
      <formula>25</formula>
    </cfRule>
    <cfRule type="cellIs" dxfId="1306" priority="82" operator="between">
      <formula>6</formula>
      <formula>10</formula>
    </cfRule>
    <cfRule type="cellIs" dxfId="1305" priority="83" operator="between">
      <formula>0</formula>
      <formula>5</formula>
    </cfRule>
  </conditionalFormatting>
  <conditionalFormatting sqref="I10:I16">
    <cfRule type="containsText" dxfId="1304" priority="1" operator="containsText" text="Bajo">
      <formula>NOT(ISERROR(SEARCH("Bajo",I10)))</formula>
    </cfRule>
    <cfRule type="containsText" dxfId="1303" priority="2" operator="containsText" text="Medio">
      <formula>NOT(ISERROR(SEARCH("Medio",I10)))</formula>
    </cfRule>
    <cfRule type="containsText" dxfId="1302" priority="3" operator="containsText" text="Alto">
      <formula>NOT(ISERROR(SEARCH("Alto",I10)))</formula>
    </cfRule>
  </conditionalFormatting>
  <conditionalFormatting sqref="N10:N17">
    <cfRule type="cellIs" dxfId="1301" priority="8" operator="between">
      <formula>8</formula>
      <formula>16</formula>
    </cfRule>
    <cfRule type="cellIs" dxfId="1300" priority="9" operator="between">
      <formula>4</formula>
      <formula>7.99</formula>
    </cfRule>
    <cfRule type="cellIs" dxfId="1299" priority="10" operator="between">
      <formula>1</formula>
      <formula>3.99</formula>
    </cfRule>
  </conditionalFormatting>
  <conditionalFormatting sqref="V10:V17">
    <cfRule type="cellIs" dxfId="1298" priority="5" operator="between">
      <formula>8</formula>
      <formula>16</formula>
    </cfRule>
    <cfRule type="cellIs" dxfId="1297" priority="6" operator="between">
      <formula>4</formula>
      <formula>7.99</formula>
    </cfRule>
    <cfRule type="cellIs" dxfId="1296" priority="7" operator="between">
      <formula>1</formula>
      <formula>3.99</formula>
    </cfRule>
  </conditionalFormatting>
  <dataValidations count="6">
    <dataValidation type="list" allowBlank="1" showInputMessage="1" showErrorMessage="1" sqref="I10:I16" xr:uid="{00000000-0002-0000-0200-000000000000}">
      <formula1>$M$3:$M$5</formula1>
    </dataValidation>
    <dataValidation type="list" allowBlank="1" showInputMessage="1" showErrorMessage="1" sqref="C15:D16" xr:uid="{00000000-0002-0000-0200-000002000000}">
      <formula1>positive</formula1>
    </dataValidation>
    <dataValidation type="list" allowBlank="1" showInputMessage="1" showErrorMessage="1" sqref="C10:D14" xr:uid="{24C36DCE-44BD-4776-89FB-410FFCFFF04F}">
      <formula1>$D$40:$D$43</formula1>
    </dataValidation>
    <dataValidation type="list" allowBlank="1" showInputMessage="1" showErrorMessage="1" sqref="J10:K16 R10:S16" xr:uid="{22885518-CEDE-40BF-8660-0B40E9A8B3AA}">
      <formula1>$E$40:$E$43</formula1>
    </dataValidation>
    <dataValidation type="list" allowBlank="1" showInputMessage="1" showErrorMessage="1" sqref="H10:H16" xr:uid="{05F9DD9D-6532-4294-96C3-5E30591CE180}">
      <formula1>$L$3:$L$4</formula1>
    </dataValidation>
    <dataValidation type="date" allowBlank="1" showInputMessage="1" showErrorMessage="1" sqref="Q10:Q16" xr:uid="{6FC58190-60D7-4707-B499-E9C55059442D}">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9" tint="0.39997558519241921"/>
    <pageSetUpPr fitToPage="1"/>
  </sheetPr>
  <dimension ref="A1:V40"/>
  <sheetViews>
    <sheetView showGridLines="0" zoomScale="80" zoomScaleNormal="80" zoomScaleSheetLayoutView="100" workbookViewId="0">
      <selection activeCell="A11" sqref="A11:XFD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26"/>
      <c r="L1" s="26"/>
      <c r="M1" s="26"/>
      <c r="N1" s="26"/>
      <c r="O1" s="26"/>
      <c r="P1" s="15"/>
      <c r="Q1" s="15"/>
    </row>
    <row r="2" spans="1:22" ht="13.8" thickBot="1" x14ac:dyDescent="0.3">
      <c r="A2" s="15"/>
      <c r="B2" s="15"/>
      <c r="C2" s="15"/>
      <c r="D2" s="15"/>
      <c r="E2" s="15"/>
      <c r="F2" s="15"/>
      <c r="G2" s="15"/>
      <c r="H2" s="15"/>
      <c r="I2" s="15"/>
      <c r="J2" s="75"/>
      <c r="K2" s="26"/>
      <c r="L2" s="26"/>
      <c r="M2" s="26"/>
      <c r="N2" s="26"/>
      <c r="O2" s="26"/>
      <c r="P2" s="75"/>
      <c r="Q2" s="75"/>
      <c r="R2" s="305"/>
      <c r="S2" s="305"/>
    </row>
    <row r="3" spans="1:22" s="18" customFormat="1" ht="15" x14ac:dyDescent="0.25">
      <c r="C3" s="458" t="s">
        <v>112</v>
      </c>
      <c r="D3" s="459"/>
      <c r="E3" s="460"/>
      <c r="F3" s="460"/>
      <c r="G3" s="460"/>
      <c r="H3" s="460"/>
      <c r="I3" s="461"/>
      <c r="J3" s="294"/>
      <c r="K3" s="299"/>
      <c r="L3" s="24" t="s">
        <v>157</v>
      </c>
      <c r="M3" s="24" t="s">
        <v>158</v>
      </c>
      <c r="N3" s="299"/>
      <c r="O3" s="299"/>
      <c r="P3" s="296"/>
      <c r="Q3" s="296"/>
      <c r="R3" s="296"/>
      <c r="S3" s="296"/>
    </row>
    <row r="4" spans="1:22" s="20" customFormat="1" ht="24.6" x14ac:dyDescent="0.3">
      <c r="B4" s="41"/>
      <c r="C4" s="462" t="s">
        <v>114</v>
      </c>
      <c r="D4" s="463"/>
      <c r="E4" s="466" t="s">
        <v>115</v>
      </c>
      <c r="F4" s="467"/>
      <c r="G4" s="48" t="s">
        <v>116</v>
      </c>
      <c r="H4" s="43" t="s">
        <v>159</v>
      </c>
      <c r="I4" s="49" t="s">
        <v>160</v>
      </c>
      <c r="J4" s="295"/>
      <c r="K4" s="24"/>
      <c r="L4" s="24" t="s">
        <v>156</v>
      </c>
      <c r="M4" s="24" t="s">
        <v>161</v>
      </c>
      <c r="N4" s="24"/>
      <c r="O4" s="24"/>
      <c r="P4" s="297"/>
      <c r="Q4" s="297"/>
      <c r="R4" s="297"/>
      <c r="S4" s="297"/>
    </row>
    <row r="5" spans="1:22" s="27" customFormat="1" ht="54" customHeight="1" thickBot="1" x14ac:dyDescent="0.3">
      <c r="B5" s="42"/>
      <c r="C5" s="464" t="str">
        <f>'1. Subvenciones (S)'!A7</f>
        <v>S.R2</v>
      </c>
      <c r="D5" s="465"/>
      <c r="E5" s="468" t="str">
        <f>'1. Subvenciones (S)'!B7</f>
        <v>Trato discriminatorio en la selección de solicitantes</v>
      </c>
      <c r="F5" s="469"/>
      <c r="G5" s="124" t="str">
        <f>'1. Subvenciones (S)'!C7</f>
        <v>No se garantiza un procedimiento objetivo de selección de participantes y se limita el acceso en términos de igualdad para todos los potenciales beneficiarios</v>
      </c>
      <c r="H5" s="125">
        <f>'1. Subvenciones (S)'!D7</f>
        <v>0</v>
      </c>
      <c r="I5" s="126">
        <f>'1. Subvenciones (S)'!E7</f>
        <v>0</v>
      </c>
      <c r="J5" s="75"/>
      <c r="K5" s="26"/>
      <c r="L5" s="26"/>
      <c r="M5" s="26" t="s">
        <v>162</v>
      </c>
      <c r="N5" s="26"/>
      <c r="O5" s="26"/>
      <c r="P5" s="298"/>
      <c r="Q5" s="298"/>
      <c r="R5" s="298"/>
      <c r="S5" s="298"/>
    </row>
    <row r="6" spans="1:22" x14ac:dyDescent="0.25">
      <c r="A6" s="15"/>
      <c r="B6" s="15"/>
      <c r="C6" s="15"/>
      <c r="D6" s="15"/>
      <c r="E6" s="15"/>
      <c r="F6" s="15"/>
      <c r="G6" s="15"/>
      <c r="H6" s="15"/>
      <c r="I6" s="15"/>
      <c r="J6" s="75"/>
      <c r="K6" s="75"/>
      <c r="L6" s="75"/>
      <c r="M6" s="75"/>
      <c r="N6" s="75"/>
      <c r="O6" s="75"/>
      <c r="P6" s="75"/>
      <c r="Q6" s="75"/>
      <c r="R6" s="305"/>
      <c r="S6" s="30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00.4" customHeight="1" x14ac:dyDescent="0.25">
      <c r="A10" s="46" t="s">
        <v>205</v>
      </c>
      <c r="B10" s="123" t="s">
        <v>206</v>
      </c>
      <c r="C10" s="189"/>
      <c r="D10" s="189"/>
      <c r="E10" s="184" t="str">
        <f>IF(OR(C10="",D10=""),"",C10*D10)</f>
        <v/>
      </c>
      <c r="F10" s="115" t="s">
        <v>207</v>
      </c>
      <c r="G10" s="310" t="s">
        <v>208</v>
      </c>
      <c r="H10" s="191"/>
      <c r="I10" s="190"/>
      <c r="J10" s="189"/>
      <c r="K10" s="189"/>
      <c r="L10" s="46" t="str">
        <f t="shared" ref="L10:M12"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s="194" customFormat="1" ht="72" hidden="1" customHeight="1" x14ac:dyDescent="0.25">
      <c r="A11" s="190" t="s">
        <v>209</v>
      </c>
      <c r="B11" s="192" t="s">
        <v>201</v>
      </c>
      <c r="C11" s="190"/>
      <c r="D11" s="190"/>
      <c r="E11" s="254" t="str">
        <f>IF(OR(C11="",D11=""),"",C11*D11)</f>
        <v/>
      </c>
      <c r="F11" s="190" t="s">
        <v>210</v>
      </c>
      <c r="G11" s="192" t="s">
        <v>203</v>
      </c>
      <c r="H11" s="191"/>
      <c r="I11" s="190"/>
      <c r="J11" s="189"/>
      <c r="K11" s="189"/>
      <c r="L11" s="258" t="str">
        <f t="shared" ref="L11" si="1">IF(ISNUMBER(C11),IF(C11+J11&gt;1,C11+J11,1),"")</f>
        <v/>
      </c>
      <c r="M11" s="258" t="str">
        <f t="shared" ref="M11" si="2">IF(ISNUMBER(D11),IF(D11+K11&gt;1,D11+K11,1),"")</f>
        <v/>
      </c>
      <c r="N11" s="251" t="str">
        <f>IF(OR(L11="",M11=""),"",L11*M11)</f>
        <v/>
      </c>
      <c r="O11" s="192" t="s">
        <v>203</v>
      </c>
      <c r="P11" s="193"/>
      <c r="Q11" s="308"/>
      <c r="R11" s="189"/>
      <c r="S11" s="189"/>
      <c r="T11" s="258" t="str">
        <f t="shared" ref="T11" si="3">IF(ISNUMBER($L11),IF($L11+R11&gt;1,$L11+R11,1),"")</f>
        <v/>
      </c>
      <c r="U11" s="258" t="str">
        <f t="shared" ref="U11" si="4">IF(ISNUMBER($M11),IF($M11+S11&gt;1,$M11+S11,1),"")</f>
        <v/>
      </c>
      <c r="V11" s="251" t="str">
        <f>IF(OR(T11="",U11=""),"",T11*U11)</f>
        <v/>
      </c>
    </row>
    <row r="12" spans="1:22" s="194" customFormat="1" ht="72" customHeight="1" x14ac:dyDescent="0.25">
      <c r="A12" s="190" t="s">
        <v>209</v>
      </c>
      <c r="B12" s="192" t="s">
        <v>201</v>
      </c>
      <c r="C12" s="190"/>
      <c r="D12" s="190"/>
      <c r="E12" s="254" t="str">
        <f>IF(OR(C12="",D12=""),"",C12*D12)</f>
        <v/>
      </c>
      <c r="F12" s="190" t="s">
        <v>210</v>
      </c>
      <c r="G12" s="192" t="s">
        <v>203</v>
      </c>
      <c r="H12" s="191"/>
      <c r="I12" s="190"/>
      <c r="J12" s="190"/>
      <c r="K12" s="190"/>
      <c r="L12" s="258" t="str">
        <f t="shared" si="0"/>
        <v/>
      </c>
      <c r="M12" s="258" t="str">
        <f t="shared" si="0"/>
        <v/>
      </c>
      <c r="N12" s="251" t="str">
        <f>IF(OR(L12="",M12=""),"",L12*M12)</f>
        <v/>
      </c>
      <c r="O12" s="192" t="s">
        <v>203</v>
      </c>
      <c r="P12" s="193"/>
      <c r="Q12" s="308"/>
      <c r="R12" s="190"/>
      <c r="S12" s="190"/>
      <c r="T12" s="258" t="str">
        <f t="shared" ref="T12" si="5">IF(ISNUMBER($L12),IF($L12+R12&gt;1,$L12+R12,1),"")</f>
        <v/>
      </c>
      <c r="U12" s="258" t="str">
        <f t="shared" ref="U12" si="6">IF(ISNUMBER($M12),IF($M12+S12&gt;1,$M12+S12,1),"")</f>
        <v/>
      </c>
      <c r="V12" s="251" t="str">
        <f>IF(OR(T12="",U12=""),"",T12*U12)</f>
        <v/>
      </c>
    </row>
    <row r="13" spans="1:22" ht="48" customHeight="1" x14ac:dyDescent="0.25">
      <c r="D13" s="50" t="s">
        <v>204</v>
      </c>
      <c r="E13" s="117">
        <f>MAX(E10:E12)</f>
        <v>0</v>
      </c>
      <c r="M13" s="50" t="s">
        <v>122</v>
      </c>
      <c r="N13" s="118">
        <f>MAX(N10:N12)</f>
        <v>0</v>
      </c>
      <c r="U13" s="50" t="s">
        <v>211</v>
      </c>
      <c r="V13" s="118">
        <f>MAX(V10:V12)</f>
        <v>0</v>
      </c>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Bdm1upvkx1SsPHfRHRpsbhjjvi38JVMoynld9LVEh2lyHH5dnasLtI3nGKWQoCx8VECeDFLCFfoB9HOLCXG4sQ==" saltValue="50bz8CeMvR7s1K16F3ht2Q==" spinCount="100000" sheet="1" formatCells="0" formatColumns="0" formatRows="0" insertRows="0" deleteRows="0" selectLockedCells="1" autoFilter="0" pivotTables="0"/>
  <autoFilter ref="A9:V13" xr:uid="{00000000-0001-0000-0300-000000000000}"/>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1295" priority="1">
      <formula>LEN(TRIM(E10))=0</formula>
    </cfRule>
  </conditionalFormatting>
  <conditionalFormatting sqref="E10:E13">
    <cfRule type="cellIs" dxfId="1294" priority="2" operator="between">
      <formula>8</formula>
      <formula>16</formula>
    </cfRule>
    <cfRule type="cellIs" dxfId="1293" priority="3" operator="between">
      <formula>4</formula>
      <formula>7.99</formula>
    </cfRule>
    <cfRule type="cellIs" dxfId="1292" priority="4" operator="between">
      <formula>1</formula>
      <formula>3.99</formula>
    </cfRule>
  </conditionalFormatting>
  <conditionalFormatting sqref="F10">
    <cfRule type="cellIs" dxfId="1291" priority="19" operator="between">
      <formula>11</formula>
      <formula>25</formula>
    </cfRule>
    <cfRule type="cellIs" dxfId="1290" priority="20" operator="between">
      <formula>6</formula>
      <formula>10</formula>
    </cfRule>
    <cfRule type="cellIs" dxfId="1289" priority="21" operator="between">
      <formula>0</formula>
      <formula>5</formula>
    </cfRule>
  </conditionalFormatting>
  <conditionalFormatting sqref="I10:I12">
    <cfRule type="containsText" dxfId="1288" priority="11" operator="containsText" text="Bajo">
      <formula>NOT(ISERROR(SEARCH("Bajo",I10)))</formula>
    </cfRule>
    <cfRule type="containsText" dxfId="1287" priority="12" operator="containsText" text="Medio">
      <formula>NOT(ISERROR(SEARCH("Medio",I10)))</formula>
    </cfRule>
    <cfRule type="containsText" dxfId="1286" priority="13" operator="containsText" text="Alto">
      <formula>NOT(ISERROR(SEARCH("Alto",I10)))</formula>
    </cfRule>
  </conditionalFormatting>
  <conditionalFormatting sqref="N10:N13">
    <cfRule type="cellIs" dxfId="1285" priority="8" operator="between">
      <formula>8</formula>
      <formula>16</formula>
    </cfRule>
    <cfRule type="cellIs" dxfId="1284" priority="9" operator="between">
      <formula>4</formula>
      <formula>7.99</formula>
    </cfRule>
    <cfRule type="cellIs" dxfId="1283" priority="10" operator="between">
      <formula>1</formula>
      <formula>3.99</formula>
    </cfRule>
  </conditionalFormatting>
  <conditionalFormatting sqref="V10:V13">
    <cfRule type="cellIs" dxfId="1282" priority="5" operator="between">
      <formula>8</formula>
      <formula>16</formula>
    </cfRule>
    <cfRule type="cellIs" dxfId="1281" priority="6" operator="between">
      <formula>4</formula>
      <formula>7.99</formula>
    </cfRule>
    <cfRule type="cellIs" dxfId="1280" priority="7" operator="between">
      <formula>1</formula>
      <formula>3.99</formula>
    </cfRule>
  </conditionalFormatting>
  <dataValidations count="6">
    <dataValidation type="list" allowBlank="1" showInputMessage="1" showErrorMessage="1" sqref="C11:D12" xr:uid="{00000000-0002-0000-0300-000001000000}">
      <formula1>positive</formula1>
    </dataValidation>
    <dataValidation type="list" allowBlank="1" showInputMessage="1" showErrorMessage="1" sqref="I10:I12" xr:uid="{00000000-0002-0000-0300-000003000000}">
      <formula1>$M$3:$M$5</formula1>
    </dataValidation>
    <dataValidation type="list" allowBlank="1" showInputMessage="1" showErrorMessage="1" sqref="C10:D10" xr:uid="{0E488EFE-5DB7-432C-A97F-2630002EFF19}">
      <formula1>$D$36:$D$39</formula1>
    </dataValidation>
    <dataValidation type="list" allowBlank="1" showInputMessage="1" showErrorMessage="1" sqref="J10:K12 R10:S12" xr:uid="{78A0D095-3701-4D29-8CE2-801780A869AF}">
      <formula1>$E$36:$E$39</formula1>
    </dataValidation>
    <dataValidation type="list" allowBlank="1" showInputMessage="1" showErrorMessage="1" sqref="H10:H12" xr:uid="{6C04F677-F286-40B8-B907-77E663F81BD4}">
      <formula1>$L$3:$L$4</formula1>
    </dataValidation>
    <dataValidation type="date" allowBlank="1" showInputMessage="1" showErrorMessage="1" sqref="Q11:Q12 Q10" xr:uid="{70627DB7-F080-4F78-8263-E6A1EDE8CEF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theme="9" tint="0.39997558519241921"/>
    <pageSetUpPr fitToPage="1"/>
  </sheetPr>
  <dimension ref="A1:V40"/>
  <sheetViews>
    <sheetView showGridLines="0" zoomScale="80" zoomScaleNormal="80" zoomScaleSheetLayoutView="5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75"/>
      <c r="L2" s="75"/>
      <c r="M2" s="75"/>
      <c r="N2" s="75"/>
      <c r="O2" s="75"/>
      <c r="P2" s="15"/>
      <c r="Q2" s="15"/>
    </row>
    <row r="3" spans="1:22" s="18" customFormat="1" ht="15" x14ac:dyDescent="0.25">
      <c r="C3" s="458" t="s">
        <v>112</v>
      </c>
      <c r="D3" s="459"/>
      <c r="E3" s="460"/>
      <c r="F3" s="460"/>
      <c r="G3" s="460"/>
      <c r="H3" s="460"/>
      <c r="I3" s="461"/>
      <c r="J3" s="17"/>
      <c r="K3" s="299"/>
      <c r="L3" s="24" t="s">
        <v>157</v>
      </c>
      <c r="M3" s="24" t="s">
        <v>158</v>
      </c>
      <c r="N3" s="294"/>
      <c r="O3" s="294"/>
    </row>
    <row r="4" spans="1:22" s="20" customFormat="1" ht="24.6" x14ac:dyDescent="0.3">
      <c r="B4" s="41"/>
      <c r="C4" s="462" t="s">
        <v>114</v>
      </c>
      <c r="D4" s="463"/>
      <c r="E4" s="466" t="s">
        <v>115</v>
      </c>
      <c r="F4" s="467"/>
      <c r="G4" s="48" t="s">
        <v>116</v>
      </c>
      <c r="H4" s="43" t="s">
        <v>159</v>
      </c>
      <c r="I4" s="49" t="s">
        <v>160</v>
      </c>
      <c r="J4" s="19"/>
      <c r="K4" s="24"/>
      <c r="L4" s="24" t="s">
        <v>156</v>
      </c>
      <c r="M4" s="24" t="s">
        <v>161</v>
      </c>
      <c r="N4" s="295"/>
      <c r="O4" s="295"/>
    </row>
    <row r="5" spans="1:22" s="27" customFormat="1" ht="48.6" thickBot="1" x14ac:dyDescent="0.3">
      <c r="B5" s="42"/>
      <c r="C5" s="464" t="str">
        <f>'1. Subvenciones (S)'!A8</f>
        <v>S.R3</v>
      </c>
      <c r="D5" s="465"/>
      <c r="E5" s="468" t="str">
        <f>'1. Subvenciones (S)'!B8</f>
        <v>Conflictos de interés</v>
      </c>
      <c r="F5" s="469"/>
      <c r="G5" s="124" t="str">
        <f>'1. Subvenciones (S)'!C8</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125">
        <f>'1. Subvenciones (S)'!D8</f>
        <v>0</v>
      </c>
      <c r="I5" s="126">
        <f>'1. Subvenciones (S)'!E8</f>
        <v>0</v>
      </c>
      <c r="J5" s="15"/>
      <c r="K5" s="26"/>
      <c r="L5" s="26"/>
      <c r="M5" s="26" t="s">
        <v>162</v>
      </c>
      <c r="N5" s="75"/>
      <c r="O5" s="75"/>
    </row>
    <row r="6" spans="1:22" x14ac:dyDescent="0.25">
      <c r="A6" s="15"/>
      <c r="B6" s="15"/>
      <c r="C6" s="15"/>
      <c r="D6" s="15"/>
      <c r="E6" s="15"/>
      <c r="F6" s="15"/>
      <c r="G6" s="15"/>
      <c r="H6" s="15"/>
      <c r="I6" s="15"/>
      <c r="J6" s="15"/>
      <c r="K6" s="75"/>
      <c r="L6" s="75"/>
      <c r="M6" s="75"/>
      <c r="N6" s="75"/>
      <c r="O6" s="75"/>
      <c r="P6" s="15"/>
      <c r="Q6" s="15"/>
    </row>
    <row r="7" spans="1:22" x14ac:dyDescent="0.25">
      <c r="A7" s="15"/>
      <c r="B7" s="15"/>
      <c r="C7" s="15"/>
      <c r="D7" s="15"/>
      <c r="E7" s="15"/>
      <c r="F7" s="15"/>
      <c r="G7" s="15"/>
      <c r="H7" s="15"/>
      <c r="I7" s="15"/>
      <c r="J7" s="15"/>
      <c r="K7" s="75"/>
      <c r="L7" s="75"/>
      <c r="M7" s="75"/>
      <c r="N7" s="75"/>
      <c r="O7" s="7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72" x14ac:dyDescent="0.25">
      <c r="A10" s="28" t="s">
        <v>212</v>
      </c>
      <c r="B10" s="127" t="s">
        <v>213</v>
      </c>
      <c r="C10" s="189"/>
      <c r="D10" s="189"/>
      <c r="E10" s="184" t="str">
        <f>IF(OR(C10="",D10=""),"",C10*D10)</f>
        <v/>
      </c>
      <c r="F10" s="115" t="s">
        <v>214</v>
      </c>
      <c r="G10" s="309" t="s">
        <v>215</v>
      </c>
      <c r="H10" s="191"/>
      <c r="I10" s="190"/>
      <c r="J10" s="189"/>
      <c r="K10" s="189"/>
      <c r="L10" s="46" t="str">
        <f t="shared" ref="L10:M12"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s="194" customFormat="1" ht="72" hidden="1" customHeight="1" x14ac:dyDescent="0.25">
      <c r="A11" s="190" t="s">
        <v>216</v>
      </c>
      <c r="B11" s="192" t="s">
        <v>201</v>
      </c>
      <c r="C11" s="190"/>
      <c r="D11" s="190"/>
      <c r="E11" s="251" t="str">
        <f>IF(OR(C11="",D11=""),"",C11*D11)</f>
        <v/>
      </c>
      <c r="F11" s="190" t="s">
        <v>217</v>
      </c>
      <c r="G11" s="192" t="s">
        <v>203</v>
      </c>
      <c r="H11" s="191"/>
      <c r="I11" s="190"/>
      <c r="J11" s="189"/>
      <c r="K11" s="189"/>
      <c r="L11" s="258" t="str">
        <f t="shared" ref="L11" si="1">IF(ISNUMBER(C11),IF(C11+J11&gt;1,C11+J11,1),"")</f>
        <v/>
      </c>
      <c r="M11" s="258" t="str">
        <f t="shared" ref="M11" si="2">IF(ISNUMBER(D11),IF(D11+K11&gt;1,D11+K11,1),"")</f>
        <v/>
      </c>
      <c r="N11" s="251" t="str">
        <f>IF(OR(L11="",M11=""),"",L11*M11)</f>
        <v/>
      </c>
      <c r="O11" s="192" t="s">
        <v>203</v>
      </c>
      <c r="P11" s="193"/>
      <c r="Q11" s="308"/>
      <c r="R11" s="189"/>
      <c r="S11" s="189"/>
      <c r="T11" s="258" t="str">
        <f t="shared" ref="T11" si="3">IF(ISNUMBER($L11),IF($L11+R11&gt;1,$L11+R11,1),"")</f>
        <v/>
      </c>
      <c r="U11" s="258" t="str">
        <f t="shared" ref="U11" si="4">IF(ISNUMBER($M11),IF($M11+S11&gt;1,$M11+S11,1),"")</f>
        <v/>
      </c>
      <c r="V11" s="251" t="str">
        <f>IF(OR(T11="",U11=""),"",T11*U11)</f>
        <v/>
      </c>
    </row>
    <row r="12" spans="1:22" s="194" customFormat="1" ht="72" customHeight="1" x14ac:dyDescent="0.25">
      <c r="A12" s="190" t="s">
        <v>216</v>
      </c>
      <c r="B12" s="192" t="s">
        <v>201</v>
      </c>
      <c r="C12" s="190"/>
      <c r="D12" s="190"/>
      <c r="E12" s="251" t="str">
        <f>IF(OR(C12="",D12=""),"",C12*D12)</f>
        <v/>
      </c>
      <c r="F12" s="190" t="s">
        <v>217</v>
      </c>
      <c r="G12" s="192" t="s">
        <v>203</v>
      </c>
      <c r="H12" s="191"/>
      <c r="I12" s="190"/>
      <c r="J12" s="190"/>
      <c r="K12" s="190"/>
      <c r="L12" s="258" t="str">
        <f t="shared" si="0"/>
        <v/>
      </c>
      <c r="M12" s="258" t="str">
        <f t="shared" si="0"/>
        <v/>
      </c>
      <c r="N12" s="251" t="str">
        <f>IF(OR(L12="",M12=""),"",L12*M12)</f>
        <v/>
      </c>
      <c r="O12" s="192" t="s">
        <v>203</v>
      </c>
      <c r="P12" s="193"/>
      <c r="Q12" s="308"/>
      <c r="R12" s="190"/>
      <c r="S12" s="190"/>
      <c r="T12" s="258" t="str">
        <f t="shared" ref="T12" si="5">IF(ISNUMBER($L12),IF($L12+R12&gt;1,$L12+R12,1),"")</f>
        <v/>
      </c>
      <c r="U12" s="258" t="str">
        <f t="shared" ref="U12" si="6">IF(ISNUMBER($M12),IF($M12+S12&gt;1,$M12+S12,1),"")</f>
        <v/>
      </c>
      <c r="V12" s="251" t="str">
        <f>IF(OR(T12="",U12=""),"",T12*U12)</f>
        <v/>
      </c>
    </row>
    <row r="13" spans="1:22" ht="48" customHeight="1" x14ac:dyDescent="0.25">
      <c r="D13" s="111" t="s">
        <v>204</v>
      </c>
      <c r="E13" s="117">
        <f>MAX(E7:E12)</f>
        <v>0</v>
      </c>
      <c r="M13" s="50" t="s">
        <v>122</v>
      </c>
      <c r="N13" s="117">
        <f>MAX(N10:N12)</f>
        <v>0</v>
      </c>
      <c r="U13" s="50" t="s">
        <v>55</v>
      </c>
      <c r="V13" s="117">
        <f>MAX(V6:V12)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e6ZJmQmHBMUQMSP2EVn9xOMqBjP4CbuTN20DS5MySn+Mp3nb0vZfawDB2LSxnzQ0GEivUYQCZHkoi+LAqs+IUg==" saltValue="ATSclzotoYZRGtkU5zFjig==" spinCount="100000" sheet="1" formatCells="0" formatColumns="0" formatRows="0" insertRows="0" deleteRows="0" selectLockedCells="1" autoFilter="0" pivotTables="0"/>
  <autoFilter ref="A9:V13" xr:uid="{00000000-0001-0000-04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1279" priority="7">
      <formula>LEN(TRIM(E10))=0</formula>
    </cfRule>
    <cfRule type="cellIs" dxfId="1278" priority="8" operator="between">
      <formula>8</formula>
      <formula>16</formula>
    </cfRule>
    <cfRule type="cellIs" dxfId="1277" priority="9" operator="between">
      <formula>4</formula>
      <formula>7.99</formula>
    </cfRule>
    <cfRule type="cellIs" dxfId="1276" priority="10" operator="between">
      <formula>1</formula>
      <formula>3.99</formula>
    </cfRule>
  </conditionalFormatting>
  <conditionalFormatting sqref="F10">
    <cfRule type="cellIs" dxfId="1275" priority="15" operator="between">
      <formula>11</formula>
      <formula>25</formula>
    </cfRule>
    <cfRule type="cellIs" dxfId="1274" priority="16" operator="between">
      <formula>6</formula>
      <formula>10</formula>
    </cfRule>
    <cfRule type="cellIs" dxfId="1273" priority="17" operator="between">
      <formula>0</formula>
      <formula>5</formula>
    </cfRule>
  </conditionalFormatting>
  <conditionalFormatting sqref="I10:I12">
    <cfRule type="containsText" dxfId="1272" priority="11" operator="containsText" text="Bajo">
      <formula>NOT(ISERROR(SEARCH("Bajo",I10)))</formula>
    </cfRule>
    <cfRule type="containsText" dxfId="1271" priority="12" operator="containsText" text="Medio">
      <formula>NOT(ISERROR(SEARCH("Medio",I10)))</formula>
    </cfRule>
    <cfRule type="containsText" dxfId="1270" priority="13" operator="containsText" text="Alto">
      <formula>NOT(ISERROR(SEARCH("Alto",I10)))</formula>
    </cfRule>
  </conditionalFormatting>
  <conditionalFormatting sqref="N10:N13">
    <cfRule type="cellIs" dxfId="1269" priority="4" operator="between">
      <formula>8</formula>
      <formula>16</formula>
    </cfRule>
    <cfRule type="cellIs" dxfId="1268" priority="5" operator="between">
      <formula>4</formula>
      <formula>7.99</formula>
    </cfRule>
    <cfRule type="cellIs" dxfId="1267" priority="6" operator="between">
      <formula>1</formula>
      <formula>3.99</formula>
    </cfRule>
  </conditionalFormatting>
  <conditionalFormatting sqref="V10:V13">
    <cfRule type="cellIs" dxfId="1266" priority="1" operator="between">
      <formula>8</formula>
      <formula>16</formula>
    </cfRule>
    <cfRule type="cellIs" dxfId="1265" priority="2" operator="between">
      <formula>4</formula>
      <formula>7.99</formula>
    </cfRule>
    <cfRule type="cellIs" dxfId="1264" priority="3" operator="between">
      <formula>1</formula>
      <formula>3.99</formula>
    </cfRule>
  </conditionalFormatting>
  <dataValidations count="6">
    <dataValidation type="list" allowBlank="1" showInputMessage="1" showErrorMessage="1" sqref="C11:D11" xr:uid="{00000000-0002-0000-0400-000001000000}">
      <formula1>positive</formula1>
    </dataValidation>
    <dataValidation type="list" allowBlank="1" showInputMessage="1" showErrorMessage="1" sqref="I10:I12" xr:uid="{00000000-0002-0000-0400-000003000000}">
      <formula1>$M$3:$M$5</formula1>
    </dataValidation>
    <dataValidation type="list" allowBlank="1" showInputMessage="1" showErrorMessage="1" sqref="C10:D10 C12:D12" xr:uid="{584299DD-E547-4350-A6E5-DEDE92B16404}">
      <formula1>$D$36:$D$39</formula1>
    </dataValidation>
    <dataValidation type="list" allowBlank="1" showInputMessage="1" showErrorMessage="1" sqref="J10:K12 R10:S12" xr:uid="{2DF9B70A-0E09-45CE-BA4B-51A0127A56D6}">
      <formula1>$E$36:$E$39</formula1>
    </dataValidation>
    <dataValidation type="list" allowBlank="1" showInputMessage="1" showErrorMessage="1" sqref="H10:H12" xr:uid="{5532A2E5-0D36-420A-8911-ACFB4C89F17A}">
      <formula1>$L$3:$L$4</formula1>
    </dataValidation>
    <dataValidation type="date" allowBlank="1" showInputMessage="1" showErrorMessage="1" sqref="Q10:Q12" xr:uid="{931B4680-594F-452A-9E97-E6D03508A85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9" tint="0.39997558519241921"/>
    <pageSetUpPr fitToPage="1"/>
  </sheetPr>
  <dimension ref="A1:V41"/>
  <sheetViews>
    <sheetView showGridLines="0" zoomScale="70" zoomScaleNormal="70" zoomScaleSheetLayoutView="100" workbookViewId="0">
      <selection activeCell="D10" sqref="D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75"/>
      <c r="K2" s="26"/>
      <c r="L2" s="26"/>
      <c r="M2" s="26"/>
      <c r="N2" s="75"/>
      <c r="O2" s="15"/>
      <c r="P2" s="15"/>
      <c r="Q2" s="15"/>
    </row>
    <row r="3" spans="1:22" s="18" customFormat="1" ht="15" x14ac:dyDescent="0.25">
      <c r="C3" s="458" t="s">
        <v>112</v>
      </c>
      <c r="D3" s="459"/>
      <c r="E3" s="460"/>
      <c r="F3" s="460"/>
      <c r="G3" s="460"/>
      <c r="H3" s="460"/>
      <c r="I3" s="461"/>
      <c r="J3" s="294"/>
      <c r="K3" s="299"/>
      <c r="L3" s="24" t="s">
        <v>157</v>
      </c>
      <c r="M3" s="24" t="s">
        <v>158</v>
      </c>
      <c r="N3" s="294"/>
      <c r="O3" s="17"/>
    </row>
    <row r="4" spans="1:22" s="20" customFormat="1" ht="36.6" customHeight="1" x14ac:dyDescent="0.3">
      <c r="B4" s="41"/>
      <c r="C4" s="462" t="s">
        <v>114</v>
      </c>
      <c r="D4" s="463"/>
      <c r="E4" s="466" t="s">
        <v>115</v>
      </c>
      <c r="F4" s="467"/>
      <c r="G4" s="48" t="s">
        <v>116</v>
      </c>
      <c r="H4" s="43" t="s">
        <v>159</v>
      </c>
      <c r="I4" s="49" t="s">
        <v>160</v>
      </c>
      <c r="J4" s="295"/>
      <c r="K4" s="24"/>
      <c r="L4" s="24" t="s">
        <v>156</v>
      </c>
      <c r="M4" s="24" t="s">
        <v>161</v>
      </c>
      <c r="N4" s="295"/>
      <c r="O4" s="19"/>
    </row>
    <row r="5" spans="1:22" s="27" customFormat="1" ht="54" customHeight="1" thickBot="1" x14ac:dyDescent="0.3">
      <c r="B5" s="42"/>
      <c r="C5" s="464" t="str">
        <f>'1. Subvenciones (S)'!A9</f>
        <v>S.R4</v>
      </c>
      <c r="D5" s="465"/>
      <c r="E5" s="468" t="str">
        <f>'1. Subvenciones (S)'!B9</f>
        <v>Incumplimiento del régimen de ayudas de Estado</v>
      </c>
      <c r="F5" s="469"/>
      <c r="G5" s="124" t="str">
        <f>'1. Subvenciones (S)'!C9</f>
        <v>Las subvenciones concedidas pueden constituir ayudas de Estado, pero no se ha realizado un análisis previo de la categorización de las mismas y/o no se han cumplido las disposiciones aplicables a este tipo de ayudas</v>
      </c>
      <c r="H5" s="125">
        <f>'1. Subvenciones (S)'!D9</f>
        <v>0</v>
      </c>
      <c r="I5" s="126">
        <f>'1. Subvenciones (S)'!E9</f>
        <v>0</v>
      </c>
      <c r="J5" s="75"/>
      <c r="K5" s="26"/>
      <c r="L5" s="26"/>
      <c r="M5" s="26" t="s">
        <v>162</v>
      </c>
      <c r="N5" s="7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40" customHeight="1" x14ac:dyDescent="0.25">
      <c r="A10" s="46" t="s">
        <v>218</v>
      </c>
      <c r="B10" s="127" t="s">
        <v>1029</v>
      </c>
      <c r="C10" s="189"/>
      <c r="D10" s="189"/>
      <c r="E10" s="184" t="str">
        <f>IF(OR(C10="",D10=""),"",C10*D10)</f>
        <v/>
      </c>
      <c r="F10" s="115" t="s">
        <v>219</v>
      </c>
      <c r="G10" s="310" t="s">
        <v>220</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ht="165.6" customHeight="1" x14ac:dyDescent="0.25">
      <c r="A11" s="46" t="s">
        <v>221</v>
      </c>
      <c r="B11" s="127" t="s">
        <v>222</v>
      </c>
      <c r="C11" s="189"/>
      <c r="D11" s="189"/>
      <c r="E11" s="184" t="str">
        <f>IF(OR(C11="",D11=""),"",C11*D11)</f>
        <v/>
      </c>
      <c r="F11" s="115" t="s">
        <v>223</v>
      </c>
      <c r="G11" s="309" t="s">
        <v>224</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2" s="194" customFormat="1" ht="30" hidden="1" customHeight="1" x14ac:dyDescent="0.25">
      <c r="A12" s="190" t="s">
        <v>225</v>
      </c>
      <c r="B12" s="192" t="s">
        <v>201</v>
      </c>
      <c r="C12" s="190"/>
      <c r="D12" s="190"/>
      <c r="E12" s="254" t="str">
        <f>IF(OR(C12="",D12=""),"",C12*D12)</f>
        <v/>
      </c>
      <c r="F12" s="190" t="s">
        <v>226</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2" s="194" customFormat="1" ht="28.2" customHeight="1" x14ac:dyDescent="0.25">
      <c r="A13" s="190" t="s">
        <v>225</v>
      </c>
      <c r="B13" s="192" t="s">
        <v>201</v>
      </c>
      <c r="C13" s="190"/>
      <c r="D13" s="189"/>
      <c r="E13" s="254" t="str">
        <f>IF(OR(C13="",D13=""),"",C13*D13)</f>
        <v/>
      </c>
      <c r="F13" s="190" t="s">
        <v>226</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2" ht="48" customHeight="1" x14ac:dyDescent="0.25">
      <c r="D14" s="50" t="s">
        <v>204</v>
      </c>
      <c r="E14" s="117">
        <f>MAX(E7:E13)</f>
        <v>0</v>
      </c>
      <c r="M14" s="50" t="s">
        <v>122</v>
      </c>
      <c r="N14" s="118">
        <f>MAX(N10:N13)</f>
        <v>0</v>
      </c>
      <c r="U14" s="50" t="s">
        <v>55</v>
      </c>
      <c r="V14" s="117">
        <f>MAX(V7:V13)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P9ypnFETBBNdIiyvQhjwmLjAReJZBeRTHsZAQhSHhQFJ1zFlZNx1xUhXGVzEiwvKr+U9MWtKOGr2PwdUr8jcnw==" saltValue="ecnve+7eIrD9fqbVmIlgxA==" spinCount="100000" sheet="1" formatCells="0" formatColumns="0" formatRows="0" insertRows="0" deleteRows="0" selectLockedCells="1" autoFilter="0" pivotTables="0"/>
  <autoFilter ref="A9:V14" xr:uid="{00000000-0001-0000-05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263" priority="1">
      <formula>LEN(TRIM(E10))=0</formula>
    </cfRule>
    <cfRule type="cellIs" dxfId="1262" priority="2" operator="between">
      <formula>8</formula>
      <formula>16</formula>
    </cfRule>
    <cfRule type="cellIs" dxfId="1261" priority="3" operator="between">
      <formula>4</formula>
      <formula>7.99</formula>
    </cfRule>
    <cfRule type="cellIs" dxfId="1260" priority="4" operator="between">
      <formula>1</formula>
      <formula>3.99</formula>
    </cfRule>
  </conditionalFormatting>
  <conditionalFormatting sqref="F10:F11">
    <cfRule type="cellIs" dxfId="1259" priority="19" operator="between">
      <formula>11</formula>
      <formula>25</formula>
    </cfRule>
    <cfRule type="cellIs" dxfId="1258" priority="20" operator="between">
      <formula>6</formula>
      <formula>10</formula>
    </cfRule>
    <cfRule type="cellIs" dxfId="1257" priority="21" operator="between">
      <formula>0</formula>
      <formula>5</formula>
    </cfRule>
  </conditionalFormatting>
  <conditionalFormatting sqref="I10:I13">
    <cfRule type="containsText" dxfId="1256" priority="11" operator="containsText" text="Bajo">
      <formula>NOT(ISERROR(SEARCH("Bajo",I10)))</formula>
    </cfRule>
    <cfRule type="containsText" dxfId="1255" priority="12" operator="containsText" text="Medio">
      <formula>NOT(ISERROR(SEARCH("Medio",I10)))</formula>
    </cfRule>
    <cfRule type="containsText" dxfId="1254" priority="13" operator="containsText" text="Alto">
      <formula>NOT(ISERROR(SEARCH("Alto",I10)))</formula>
    </cfRule>
  </conditionalFormatting>
  <conditionalFormatting sqref="N10:N14">
    <cfRule type="cellIs" dxfId="1253" priority="8" operator="between">
      <formula>8</formula>
      <formula>16</formula>
    </cfRule>
    <cfRule type="cellIs" dxfId="1252" priority="9" operator="between">
      <formula>4</formula>
      <formula>7.99</formula>
    </cfRule>
    <cfRule type="cellIs" dxfId="1251" priority="10" operator="between">
      <formula>1</formula>
      <formula>3.99</formula>
    </cfRule>
  </conditionalFormatting>
  <conditionalFormatting sqref="V10:V14">
    <cfRule type="cellIs" dxfId="1250" priority="5" operator="between">
      <formula>8</formula>
      <formula>16</formula>
    </cfRule>
    <cfRule type="cellIs" dxfId="1249" priority="6" operator="between">
      <formula>4</formula>
      <formula>7.99</formula>
    </cfRule>
    <cfRule type="cellIs" dxfId="1248" priority="7" operator="between">
      <formula>1</formula>
      <formula>3.99</formula>
    </cfRule>
  </conditionalFormatting>
  <dataValidations count="6">
    <dataValidation type="list" allowBlank="1" showInputMessage="1" showErrorMessage="1" sqref="C12:D12" xr:uid="{00000000-0002-0000-0500-000001000000}">
      <formula1>positive</formula1>
    </dataValidation>
    <dataValidation type="list" allowBlank="1" showInputMessage="1" showErrorMessage="1" sqref="I10:I13" xr:uid="{00000000-0002-0000-0500-000003000000}">
      <formula1>$M$3:$M$5</formula1>
    </dataValidation>
    <dataValidation type="list" allowBlank="1" showInputMessage="1" showErrorMessage="1" sqref="C10:D11 C13:D13" xr:uid="{713F6B50-EE2D-4D09-B646-EC8DBEE812AA}">
      <formula1>$D$36:$D$39</formula1>
    </dataValidation>
    <dataValidation type="list" allowBlank="1" showInputMessage="1" showErrorMessage="1" sqref="J10:K13 R10:S13" xr:uid="{DED28E54-E4EA-4912-AE55-45F02E88D271}">
      <formula1>$E$37:$E$40</formula1>
    </dataValidation>
    <dataValidation type="list" allowBlank="1" showInputMessage="1" showErrorMessage="1" sqref="H10:H13" xr:uid="{D80EC540-B422-4429-B461-2D231CAAABBE}">
      <formula1>$L$3:$L$4</formula1>
    </dataValidation>
    <dataValidation type="date" allowBlank="1" showInputMessage="1" showErrorMessage="1" sqref="Q10:Q13" xr:uid="{1F770F6C-05F3-4B02-BE72-06C5ED9DD65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9"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83.8867187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75"/>
      <c r="K2" s="26"/>
      <c r="L2" s="26"/>
      <c r="M2" s="26"/>
      <c r="N2" s="26"/>
      <c r="O2" s="15"/>
      <c r="P2" s="15"/>
      <c r="Q2" s="15"/>
    </row>
    <row r="3" spans="1:22" s="18" customFormat="1" ht="15" x14ac:dyDescent="0.25">
      <c r="C3" s="458" t="s">
        <v>112</v>
      </c>
      <c r="D3" s="459"/>
      <c r="E3" s="460"/>
      <c r="F3" s="460"/>
      <c r="G3" s="460"/>
      <c r="H3" s="460"/>
      <c r="I3" s="461"/>
      <c r="J3" s="294"/>
      <c r="K3" s="299"/>
      <c r="L3" s="24" t="s">
        <v>157</v>
      </c>
      <c r="M3" s="24" t="s">
        <v>158</v>
      </c>
      <c r="N3" s="299"/>
      <c r="O3" s="17"/>
    </row>
    <row r="4" spans="1:22" s="20" customFormat="1" ht="24.6" x14ac:dyDescent="0.3">
      <c r="B4" s="41"/>
      <c r="C4" s="462" t="s">
        <v>114</v>
      </c>
      <c r="D4" s="463"/>
      <c r="E4" s="466" t="s">
        <v>115</v>
      </c>
      <c r="F4" s="467"/>
      <c r="G4" s="48" t="s">
        <v>116</v>
      </c>
      <c r="H4" s="43" t="s">
        <v>159</v>
      </c>
      <c r="I4" s="49" t="s">
        <v>160</v>
      </c>
      <c r="J4" s="295"/>
      <c r="K4" s="24"/>
      <c r="L4" s="24" t="s">
        <v>156</v>
      </c>
      <c r="M4" s="24" t="s">
        <v>161</v>
      </c>
      <c r="N4" s="24"/>
      <c r="O4" s="19"/>
    </row>
    <row r="5" spans="1:22" s="27" customFormat="1" ht="54" customHeight="1" thickBot="1" x14ac:dyDescent="0.3">
      <c r="B5" s="42"/>
      <c r="C5" s="464" t="str">
        <f>'1. Subvenciones (S)'!A10</f>
        <v>S.R5</v>
      </c>
      <c r="D5" s="465"/>
      <c r="E5" s="468" t="str">
        <f>'1. Subvenciones (S)'!B10</f>
        <v>Desviación del objeto de subvención</v>
      </c>
      <c r="F5" s="469"/>
      <c r="G5" s="124" t="str">
        <f>'1. Subvenciones (S)'!C10</f>
        <v xml:space="preserve">Los fondos recibidos se aplican a fines distintos para los que la subvención o ayuda fue concedida </v>
      </c>
      <c r="H5" s="125">
        <f>'1. Subvenciones (S)'!D10</f>
        <v>0</v>
      </c>
      <c r="I5" s="126">
        <f>'1. Subvenciones (S)'!E10</f>
        <v>0</v>
      </c>
      <c r="J5" s="75"/>
      <c r="K5" s="26"/>
      <c r="L5" s="26"/>
      <c r="M5" s="26" t="s">
        <v>162</v>
      </c>
      <c r="N5" s="26"/>
      <c r="O5" s="15"/>
    </row>
    <row r="6" spans="1:22" x14ac:dyDescent="0.25">
      <c r="A6" s="15"/>
      <c r="B6" s="15"/>
      <c r="C6" s="15"/>
      <c r="D6" s="15"/>
      <c r="E6" s="15"/>
      <c r="F6" s="15"/>
      <c r="G6" s="15"/>
      <c r="H6" s="15"/>
      <c r="I6" s="15"/>
      <c r="J6" s="75"/>
      <c r="K6" s="75"/>
      <c r="L6" s="75"/>
      <c r="M6" s="75"/>
      <c r="N6" s="7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08.6" customHeight="1" x14ac:dyDescent="0.25">
      <c r="A10" s="46" t="s">
        <v>227</v>
      </c>
      <c r="B10" s="127" t="s">
        <v>228</v>
      </c>
      <c r="C10" s="189"/>
      <c r="D10" s="189"/>
      <c r="E10" s="184" t="str">
        <f t="shared" ref="E10:E15" si="0">IF(OR(C10="",D10=""),"",C10*D10)</f>
        <v/>
      </c>
      <c r="F10" s="115" t="s">
        <v>229</v>
      </c>
      <c r="G10" s="310" t="s">
        <v>230</v>
      </c>
      <c r="H10" s="191"/>
      <c r="I10" s="190"/>
      <c r="J10" s="189"/>
      <c r="K10" s="189"/>
      <c r="L10" s="46" t="str">
        <f t="shared" ref="L10:M15" si="1">IF(ISNUMBER(C10),IF(C10+J10&gt;1,C10+J10,1),"")</f>
        <v/>
      </c>
      <c r="M10" s="46" t="str">
        <f t="shared" si="1"/>
        <v/>
      </c>
      <c r="N10" s="118" t="str">
        <f t="shared" ref="N10:N15" si="2">IF(OR(L10="",M10=""),"",L10*M10)</f>
        <v/>
      </c>
      <c r="O10" s="191"/>
      <c r="P10" s="191"/>
      <c r="Q10" s="308"/>
      <c r="R10" s="189"/>
      <c r="S10" s="189"/>
      <c r="T10" s="46" t="str">
        <f>IF(ISNUMBER($L10),IF($L10+R10&gt;1,$L10+R10,1),"")</f>
        <v/>
      </c>
      <c r="U10" s="46" t="str">
        <f>IF(ISNUMBER($M10),IF($M10+S10&gt;1,$M10+S10,1),"")</f>
        <v/>
      </c>
      <c r="V10" s="118" t="str">
        <f t="shared" ref="V10:V15" si="3">IF(OR(T10="",U10=""),"",T10*U10)</f>
        <v/>
      </c>
    </row>
    <row r="11" spans="1:22" ht="96" customHeight="1" x14ac:dyDescent="0.25">
      <c r="A11" s="46" t="s">
        <v>231</v>
      </c>
      <c r="B11" s="127" t="s">
        <v>232</v>
      </c>
      <c r="C11" s="189"/>
      <c r="D11" s="189"/>
      <c r="E11" s="184" t="str">
        <f t="shared" si="0"/>
        <v/>
      </c>
      <c r="F11" s="115" t="s">
        <v>233</v>
      </c>
      <c r="G11" s="310" t="s">
        <v>234</v>
      </c>
      <c r="H11" s="191"/>
      <c r="I11" s="190"/>
      <c r="J11" s="189"/>
      <c r="K11" s="189"/>
      <c r="L11" s="46" t="str">
        <f t="shared" si="1"/>
        <v/>
      </c>
      <c r="M11" s="46" t="str">
        <f t="shared" si="1"/>
        <v/>
      </c>
      <c r="N11" s="118" t="str">
        <f t="shared" si="2"/>
        <v/>
      </c>
      <c r="O11" s="191"/>
      <c r="P11" s="191"/>
      <c r="Q11" s="308"/>
      <c r="R11" s="189"/>
      <c r="S11" s="189"/>
      <c r="T11" s="46" t="str">
        <f t="shared" ref="T11:T15" si="4">IF(ISNUMBER($L11),IF($L11+R11&gt;1,$L11+R11,1),"")</f>
        <v/>
      </c>
      <c r="U11" s="46" t="str">
        <f t="shared" ref="U11:U15" si="5">IF(ISNUMBER($M11),IF($M11+S11&gt;1,$M11+S11,1),"")</f>
        <v/>
      </c>
      <c r="V11" s="118" t="str">
        <f t="shared" si="3"/>
        <v/>
      </c>
    </row>
    <row r="12" spans="1:22" ht="60" x14ac:dyDescent="0.25">
      <c r="A12" s="46" t="s">
        <v>235</v>
      </c>
      <c r="B12" s="127" t="s">
        <v>236</v>
      </c>
      <c r="C12" s="189"/>
      <c r="D12" s="189"/>
      <c r="E12" s="184" t="str">
        <f t="shared" si="0"/>
        <v/>
      </c>
      <c r="F12" s="115" t="s">
        <v>237</v>
      </c>
      <c r="G12" s="310" t="s">
        <v>238</v>
      </c>
      <c r="H12" s="191"/>
      <c r="I12" s="190"/>
      <c r="J12" s="189"/>
      <c r="K12" s="189"/>
      <c r="L12" s="46" t="str">
        <f t="shared" si="1"/>
        <v/>
      </c>
      <c r="M12" s="46" t="str">
        <f t="shared" si="1"/>
        <v/>
      </c>
      <c r="N12" s="118" t="str">
        <f t="shared" si="2"/>
        <v/>
      </c>
      <c r="O12" s="191"/>
      <c r="P12" s="191"/>
      <c r="Q12" s="308"/>
      <c r="R12" s="189"/>
      <c r="S12" s="189"/>
      <c r="T12" s="46" t="str">
        <f t="shared" si="4"/>
        <v/>
      </c>
      <c r="U12" s="46" t="str">
        <f t="shared" si="5"/>
        <v/>
      </c>
      <c r="V12" s="118" t="str">
        <f t="shared" si="3"/>
        <v/>
      </c>
    </row>
    <row r="13" spans="1:22" ht="60" x14ac:dyDescent="0.25">
      <c r="A13" s="46" t="s">
        <v>239</v>
      </c>
      <c r="B13" s="127" t="s">
        <v>240</v>
      </c>
      <c r="C13" s="189"/>
      <c r="D13" s="189"/>
      <c r="E13" s="184" t="str">
        <f t="shared" si="0"/>
        <v/>
      </c>
      <c r="F13" s="115" t="s">
        <v>241</v>
      </c>
      <c r="G13" s="310" t="s">
        <v>242</v>
      </c>
      <c r="H13" s="191"/>
      <c r="I13" s="190"/>
      <c r="J13" s="189"/>
      <c r="K13" s="189"/>
      <c r="L13" s="46" t="str">
        <f t="shared" si="1"/>
        <v/>
      </c>
      <c r="M13" s="46" t="str">
        <f t="shared" si="1"/>
        <v/>
      </c>
      <c r="N13" s="118" t="str">
        <f t="shared" si="2"/>
        <v/>
      </c>
      <c r="O13" s="191"/>
      <c r="P13" s="191"/>
      <c r="Q13" s="308"/>
      <c r="R13" s="189"/>
      <c r="S13" s="189"/>
      <c r="T13" s="46" t="str">
        <f t="shared" si="4"/>
        <v/>
      </c>
      <c r="U13" s="46" t="str">
        <f t="shared" si="5"/>
        <v/>
      </c>
      <c r="V13" s="118" t="str">
        <f t="shared" si="3"/>
        <v/>
      </c>
    </row>
    <row r="14" spans="1:22" s="194" customFormat="1" ht="72" hidden="1" customHeight="1" x14ac:dyDescent="0.25">
      <c r="A14" s="190" t="s">
        <v>243</v>
      </c>
      <c r="B14" s="192" t="s">
        <v>201</v>
      </c>
      <c r="C14" s="189"/>
      <c r="D14" s="189"/>
      <c r="E14" s="254" t="str">
        <f t="shared" si="0"/>
        <v/>
      </c>
      <c r="F14" s="190" t="s">
        <v>244</v>
      </c>
      <c r="G14" s="192" t="s">
        <v>203</v>
      </c>
      <c r="H14" s="191"/>
      <c r="I14" s="190"/>
      <c r="J14" s="189"/>
      <c r="K14" s="189"/>
      <c r="L14" s="258" t="str">
        <f t="shared" ref="L14" si="6">IF(ISNUMBER(C14),IF(C14+J14&gt;1,C14+J14,1),"")</f>
        <v/>
      </c>
      <c r="M14" s="258" t="str">
        <f t="shared" ref="M14" si="7">IF(ISNUMBER(D14),IF(D14+K14&gt;1,D14+K14,1),"")</f>
        <v/>
      </c>
      <c r="N14" s="251" t="str">
        <f t="shared" si="2"/>
        <v/>
      </c>
      <c r="O14" s="192" t="s">
        <v>203</v>
      </c>
      <c r="P14" s="193"/>
      <c r="Q14" s="308"/>
      <c r="R14" s="189"/>
      <c r="S14" s="189"/>
      <c r="T14" s="258" t="str">
        <f t="shared" ref="T14" si="8">IF(ISNUMBER($L14),IF($L14+R14&gt;1,$L14+R14,1),"")</f>
        <v/>
      </c>
      <c r="U14" s="258" t="str">
        <f t="shared" ref="U14" si="9">IF(ISNUMBER($M14),IF($M14+S14&gt;1,$M14+S14,1),"")</f>
        <v/>
      </c>
      <c r="V14" s="251" t="str">
        <f t="shared" si="3"/>
        <v/>
      </c>
    </row>
    <row r="15" spans="1:22" s="194" customFormat="1" ht="72" customHeight="1" x14ac:dyDescent="0.25">
      <c r="A15" s="190" t="s">
        <v>243</v>
      </c>
      <c r="B15" s="192" t="s">
        <v>201</v>
      </c>
      <c r="C15" s="190"/>
      <c r="D15" s="189"/>
      <c r="E15" s="254" t="str">
        <f t="shared" si="0"/>
        <v/>
      </c>
      <c r="F15" s="190" t="s">
        <v>244</v>
      </c>
      <c r="G15" s="192" t="s">
        <v>203</v>
      </c>
      <c r="H15" s="191"/>
      <c r="I15" s="190"/>
      <c r="J15" s="190"/>
      <c r="K15" s="190"/>
      <c r="L15" s="258" t="str">
        <f t="shared" si="1"/>
        <v/>
      </c>
      <c r="M15" s="258" t="str">
        <f t="shared" si="1"/>
        <v/>
      </c>
      <c r="N15" s="251" t="str">
        <f t="shared" si="2"/>
        <v/>
      </c>
      <c r="O15" s="192" t="s">
        <v>203</v>
      </c>
      <c r="P15" s="193"/>
      <c r="Q15" s="308"/>
      <c r="R15" s="190"/>
      <c r="S15" s="190"/>
      <c r="T15" s="258" t="str">
        <f t="shared" si="4"/>
        <v/>
      </c>
      <c r="U15" s="258" t="str">
        <f t="shared" si="5"/>
        <v/>
      </c>
      <c r="V15" s="251" t="str">
        <f t="shared" si="3"/>
        <v/>
      </c>
    </row>
    <row r="16" spans="1:22" ht="48" customHeight="1" x14ac:dyDescent="0.25">
      <c r="D16" s="50" t="s">
        <v>204</v>
      </c>
      <c r="E16" s="117">
        <f>MAX(E9:E15)</f>
        <v>0</v>
      </c>
      <c r="M16" s="50" t="s">
        <v>122</v>
      </c>
      <c r="N16" s="117">
        <f>MAX(N9:N15)</f>
        <v>0</v>
      </c>
      <c r="U16" s="50" t="s">
        <v>55</v>
      </c>
      <c r="V16" s="117">
        <f>MAX(V9:V15)</f>
        <v>0</v>
      </c>
    </row>
    <row r="38" spans="4:5" hidden="1" x14ac:dyDescent="0.25"/>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jQpyUINkbT7SpfpEFyR7vFGVjR2sfoUppEaXHHX5ySCd2Oatna/l/udL283tSuFXXBkiKHghs0N0Crc83grIRA==" saltValue="rVmLVns+wKXNg6VL37dgYw==" spinCount="100000" sheet="1" formatCells="0" formatColumns="0" formatRows="0" insertRows="0" deleteRows="0" selectLockedCells="1" autoFilter="0" pivotTables="0"/>
  <autoFilter ref="A9:V16" xr:uid="{00000000-0001-0000-06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247" priority="1">
      <formula>LEN(TRIM(E10))=0</formula>
    </cfRule>
    <cfRule type="cellIs" dxfId="1246" priority="2" operator="between">
      <formula>8</formula>
      <formula>16</formula>
    </cfRule>
    <cfRule type="cellIs" dxfId="1245" priority="3" operator="between">
      <formula>4</formula>
      <formula>7.99</formula>
    </cfRule>
    <cfRule type="cellIs" dxfId="1244" priority="4" operator="between">
      <formula>1</formula>
      <formula>3.99</formula>
    </cfRule>
  </conditionalFormatting>
  <conditionalFormatting sqref="F10:F15">
    <cfRule type="cellIs" dxfId="1243" priority="14" operator="between">
      <formula>11</formula>
      <formula>25</formula>
    </cfRule>
    <cfRule type="cellIs" dxfId="1242" priority="15" operator="between">
      <formula>6</formula>
      <formula>10</formula>
    </cfRule>
    <cfRule type="cellIs" dxfId="1241" priority="16" operator="between">
      <formula>0</formula>
      <formula>5</formula>
    </cfRule>
  </conditionalFormatting>
  <conditionalFormatting sqref="I10:I15">
    <cfRule type="containsText" dxfId="1240" priority="11" operator="containsText" text="Bajo">
      <formula>NOT(ISERROR(SEARCH("Bajo",I10)))</formula>
    </cfRule>
    <cfRule type="containsText" dxfId="1239" priority="12" operator="containsText" text="Medio">
      <formula>NOT(ISERROR(SEARCH("Medio",I10)))</formula>
    </cfRule>
    <cfRule type="containsText" dxfId="1238" priority="13" operator="containsText" text="Alto">
      <formula>NOT(ISERROR(SEARCH("Alto",I10)))</formula>
    </cfRule>
  </conditionalFormatting>
  <conditionalFormatting sqref="N10:N16">
    <cfRule type="cellIs" dxfId="1237" priority="8" operator="between">
      <formula>8</formula>
      <formula>16</formula>
    </cfRule>
    <cfRule type="cellIs" dxfId="1236" priority="9" operator="between">
      <formula>4</formula>
      <formula>7.99</formula>
    </cfRule>
    <cfRule type="cellIs" dxfId="1235" priority="10" operator="between">
      <formula>1</formula>
      <formula>3.99</formula>
    </cfRule>
  </conditionalFormatting>
  <conditionalFormatting sqref="V10:V16">
    <cfRule type="cellIs" dxfId="1234" priority="5" operator="between">
      <formula>8</formula>
      <formula>16</formula>
    </cfRule>
    <cfRule type="cellIs" dxfId="1233" priority="6" operator="between">
      <formula>4</formula>
      <formula>7.99</formula>
    </cfRule>
    <cfRule type="cellIs" dxfId="1232" priority="7" operator="between">
      <formula>1</formula>
      <formula>3.99</formula>
    </cfRule>
  </conditionalFormatting>
  <dataValidations count="5">
    <dataValidation type="list" allowBlank="1" showInputMessage="1" showErrorMessage="1" sqref="I10:I15" xr:uid="{00000000-0002-0000-0600-000003000000}">
      <formula1>$M$3:$M$5</formula1>
    </dataValidation>
    <dataValidation type="list" allowBlank="1" showInputMessage="1" showErrorMessage="1" sqref="C10:D15" xr:uid="{68A38305-043D-4253-8591-EBD521F31903}">
      <formula1>$D$39:$D$42</formula1>
    </dataValidation>
    <dataValidation type="list" allowBlank="1" showInputMessage="1" showErrorMessage="1" sqref="J10:K15 R10:S15" xr:uid="{7104EB01-538E-4467-8B11-CD3E7ADEC32C}">
      <formula1>$E$39:$E$42</formula1>
    </dataValidation>
    <dataValidation type="list" allowBlank="1" showInputMessage="1" showErrorMessage="1" sqref="H10:H15" xr:uid="{EAAD3B22-BE8D-42D2-9FC0-2BB3471BDED3}">
      <formula1>$L$3:$L$4</formula1>
    </dataValidation>
    <dataValidation type="date" allowBlank="1" showInputMessage="1" showErrorMessage="1" sqref="Q10:Q15" xr:uid="{53323C62-4C53-4BC9-896E-E839E719AEBE}">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theme="9"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7.8867187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26"/>
      <c r="L2" s="26"/>
      <c r="M2" s="26"/>
      <c r="N2" s="15"/>
      <c r="O2" s="15"/>
      <c r="P2" s="15"/>
      <c r="Q2" s="15"/>
    </row>
    <row r="3" spans="1:22" s="18" customFormat="1" ht="15" x14ac:dyDescent="0.25">
      <c r="C3" s="458" t="s">
        <v>112</v>
      </c>
      <c r="D3" s="459"/>
      <c r="E3" s="460"/>
      <c r="F3" s="460"/>
      <c r="G3" s="460"/>
      <c r="H3" s="460"/>
      <c r="I3" s="461"/>
      <c r="J3" s="17"/>
      <c r="K3" s="299"/>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24"/>
      <c r="L4" s="24" t="s">
        <v>156</v>
      </c>
      <c r="M4" s="24" t="s">
        <v>161</v>
      </c>
      <c r="N4" s="19"/>
      <c r="O4" s="19"/>
    </row>
    <row r="5" spans="1:22" s="27" customFormat="1" ht="54" customHeight="1" thickBot="1" x14ac:dyDescent="0.3">
      <c r="B5" s="42"/>
      <c r="C5" s="464" t="str">
        <f>'1. Subvenciones (S)'!A11</f>
        <v>S.R6</v>
      </c>
      <c r="D5" s="465"/>
      <c r="E5" s="468" t="str">
        <f>'1. Subvenciones (S)'!B11</f>
        <v>Doble financiación</v>
      </c>
      <c r="F5" s="469"/>
      <c r="G5" s="124" t="str">
        <f>'1. Subvenciones (S)'!C11</f>
        <v>Incumplimiento de la prohibición de doble financiación.</v>
      </c>
      <c r="H5" s="125">
        <f>'1. Subvenciones (S)'!D11</f>
        <v>0</v>
      </c>
      <c r="I5" s="126">
        <f>'1. Subvenciones (S)'!E11</f>
        <v>0</v>
      </c>
      <c r="J5" s="15"/>
      <c r="K5" s="26"/>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313.8" customHeight="1" x14ac:dyDescent="0.25">
      <c r="A10" s="46" t="s">
        <v>1098</v>
      </c>
      <c r="B10" s="127" t="s">
        <v>245</v>
      </c>
      <c r="C10" s="189"/>
      <c r="D10" s="189"/>
      <c r="E10" s="184" t="str">
        <f t="shared" ref="E10:E15" si="0">IF(OR(C10="",D10=""),"",C10*D10)</f>
        <v/>
      </c>
      <c r="F10" s="115" t="s">
        <v>246</v>
      </c>
      <c r="G10" s="309" t="s">
        <v>247</v>
      </c>
      <c r="H10" s="191"/>
      <c r="I10" s="190"/>
      <c r="J10" s="189"/>
      <c r="K10" s="189"/>
      <c r="L10" s="138" t="str">
        <f t="shared" ref="L10:M15" si="1">IF(ISNUMBER(C10),IF(C10+J10&gt;1,C10+J10,1),"")</f>
        <v/>
      </c>
      <c r="M10" s="138" t="str">
        <f t="shared" si="1"/>
        <v/>
      </c>
      <c r="N10" s="118" t="str">
        <f t="shared" ref="N10:N15" si="2">IF(OR(L10="",M10=""),"",L10*M10)</f>
        <v/>
      </c>
      <c r="O10" s="191"/>
      <c r="P10" s="191"/>
      <c r="Q10" s="308"/>
      <c r="R10" s="189"/>
      <c r="S10" s="189"/>
      <c r="T10" s="46" t="str">
        <f>IF(ISNUMBER($L10),IF($L10+R10&gt;1,$L10+R10,1),"")</f>
        <v/>
      </c>
      <c r="U10" s="46" t="str">
        <f>IF(ISNUMBER($M10),IF($M10+S10&gt;1,$M10+S10,1),"")</f>
        <v/>
      </c>
      <c r="V10" s="118" t="str">
        <f t="shared" ref="V10:V15" si="3">IF(OR(T10="",U10=""),"",T10*U10)</f>
        <v/>
      </c>
    </row>
    <row r="11" spans="1:22" ht="120" x14ac:dyDescent="0.25">
      <c r="A11" s="46" t="s">
        <v>1099</v>
      </c>
      <c r="B11" s="137" t="s">
        <v>248</v>
      </c>
      <c r="C11" s="189"/>
      <c r="D11" s="189"/>
      <c r="E11" s="184" t="str">
        <f t="shared" si="0"/>
        <v/>
      </c>
      <c r="F11" s="115" t="s">
        <v>249</v>
      </c>
      <c r="G11" s="310" t="s">
        <v>250</v>
      </c>
      <c r="H11" s="191"/>
      <c r="I11" s="190"/>
      <c r="J11" s="189"/>
      <c r="K11" s="189"/>
      <c r="L11" s="138" t="str">
        <f t="shared" si="1"/>
        <v/>
      </c>
      <c r="M11" s="138" t="str">
        <f t="shared" si="1"/>
        <v/>
      </c>
      <c r="N11" s="118" t="str">
        <f t="shared" si="2"/>
        <v/>
      </c>
      <c r="O11" s="191"/>
      <c r="P11" s="191"/>
      <c r="Q11" s="308"/>
      <c r="R11" s="189"/>
      <c r="S11" s="189"/>
      <c r="T11" s="46" t="str">
        <f t="shared" ref="T11:T15" si="4">IF(ISNUMBER($L11),IF($L11+R11&gt;1,$L11+R11,1),"")</f>
        <v/>
      </c>
      <c r="U11" s="46" t="str">
        <f t="shared" ref="U11:U15" si="5">IF(ISNUMBER($M11),IF($M11+S11&gt;1,$M11+S11,1),"")</f>
        <v/>
      </c>
      <c r="V11" s="118" t="str">
        <f t="shared" si="3"/>
        <v/>
      </c>
    </row>
    <row r="12" spans="1:22" ht="72" x14ac:dyDescent="0.25">
      <c r="A12" s="46" t="s">
        <v>1100</v>
      </c>
      <c r="B12" s="127" t="s">
        <v>251</v>
      </c>
      <c r="C12" s="189"/>
      <c r="D12" s="189"/>
      <c r="E12" s="184" t="str">
        <f t="shared" si="0"/>
        <v/>
      </c>
      <c r="F12" s="115" t="s">
        <v>252</v>
      </c>
      <c r="G12" s="310" t="s">
        <v>253</v>
      </c>
      <c r="H12" s="191"/>
      <c r="I12" s="190"/>
      <c r="J12" s="189"/>
      <c r="K12" s="189"/>
      <c r="L12" s="138" t="str">
        <f t="shared" si="1"/>
        <v/>
      </c>
      <c r="M12" s="138" t="str">
        <f t="shared" si="1"/>
        <v/>
      </c>
      <c r="N12" s="118" t="str">
        <f t="shared" si="2"/>
        <v/>
      </c>
      <c r="O12" s="191"/>
      <c r="P12" s="191"/>
      <c r="Q12" s="308"/>
      <c r="R12" s="189"/>
      <c r="S12" s="189"/>
      <c r="T12" s="46" t="str">
        <f t="shared" si="4"/>
        <v/>
      </c>
      <c r="U12" s="46" t="str">
        <f t="shared" si="5"/>
        <v/>
      </c>
      <c r="V12" s="118" t="str">
        <f t="shared" si="3"/>
        <v/>
      </c>
    </row>
    <row r="13" spans="1:22" ht="84" x14ac:dyDescent="0.25">
      <c r="A13" s="46" t="s">
        <v>1101</v>
      </c>
      <c r="B13" s="127" t="s">
        <v>254</v>
      </c>
      <c r="C13" s="189"/>
      <c r="D13" s="189"/>
      <c r="E13" s="184" t="str">
        <f t="shared" si="0"/>
        <v/>
      </c>
      <c r="F13" s="115" t="s">
        <v>255</v>
      </c>
      <c r="G13" s="310" t="s">
        <v>256</v>
      </c>
      <c r="H13" s="191"/>
      <c r="I13" s="190"/>
      <c r="J13" s="189"/>
      <c r="K13" s="189"/>
      <c r="L13" s="138" t="str">
        <f t="shared" si="1"/>
        <v/>
      </c>
      <c r="M13" s="138" t="str">
        <f t="shared" si="1"/>
        <v/>
      </c>
      <c r="N13" s="118" t="str">
        <f t="shared" si="2"/>
        <v/>
      </c>
      <c r="O13" s="191"/>
      <c r="P13" s="191"/>
      <c r="Q13" s="308"/>
      <c r="R13" s="189"/>
      <c r="S13" s="189"/>
      <c r="T13" s="46" t="str">
        <f t="shared" si="4"/>
        <v/>
      </c>
      <c r="U13" s="46" t="str">
        <f t="shared" si="5"/>
        <v/>
      </c>
      <c r="V13" s="118" t="str">
        <f t="shared" si="3"/>
        <v/>
      </c>
    </row>
    <row r="14" spans="1:22" ht="72" customHeight="1" x14ac:dyDescent="0.25">
      <c r="A14" s="190" t="s">
        <v>257</v>
      </c>
      <c r="B14" s="192" t="s">
        <v>201</v>
      </c>
      <c r="C14" s="190"/>
      <c r="D14" s="190"/>
      <c r="E14" s="184" t="str">
        <f t="shared" si="0"/>
        <v/>
      </c>
      <c r="F14" s="190" t="s">
        <v>258</v>
      </c>
      <c r="G14" s="192" t="s">
        <v>203</v>
      </c>
      <c r="H14" s="191"/>
      <c r="I14" s="190"/>
      <c r="J14" s="190"/>
      <c r="K14" s="190"/>
      <c r="L14" s="138" t="str">
        <f t="shared" ref="L14" si="6">IF(ISNUMBER(C14),IF(C14+J14&gt;1,C14+J14,1),"")</f>
        <v/>
      </c>
      <c r="M14" s="138" t="str">
        <f t="shared" ref="M14" si="7">IF(ISNUMBER(D14),IF(D14+K14&gt;1,D14+K14,1),"")</f>
        <v/>
      </c>
      <c r="N14" s="118" t="str">
        <f t="shared" si="2"/>
        <v/>
      </c>
      <c r="O14" s="192" t="s">
        <v>203</v>
      </c>
      <c r="P14" s="193"/>
      <c r="Q14" s="308"/>
      <c r="R14" s="190"/>
      <c r="S14" s="190"/>
      <c r="T14" s="46" t="str">
        <f t="shared" ref="T14" si="8">IF(ISNUMBER($L14),IF($L14+R14&gt;1,$L14+R14,1),"")</f>
        <v/>
      </c>
      <c r="U14" s="46" t="str">
        <f t="shared" ref="U14" si="9">IF(ISNUMBER($M14),IF($M14+S14&gt;1,$M14+S14,1),"")</f>
        <v/>
      </c>
      <c r="V14" s="118" t="str">
        <f t="shared" si="3"/>
        <v/>
      </c>
    </row>
    <row r="15" spans="1:22" ht="72" customHeight="1" x14ac:dyDescent="0.25">
      <c r="A15" s="190" t="s">
        <v>257</v>
      </c>
      <c r="B15" s="192" t="s">
        <v>201</v>
      </c>
      <c r="C15" s="190"/>
      <c r="D15" s="190"/>
      <c r="E15" s="184" t="str">
        <f t="shared" si="0"/>
        <v/>
      </c>
      <c r="F15" s="190" t="s">
        <v>258</v>
      </c>
      <c r="G15" s="192" t="s">
        <v>203</v>
      </c>
      <c r="H15" s="191"/>
      <c r="I15" s="190"/>
      <c r="J15" s="190"/>
      <c r="K15" s="190"/>
      <c r="L15" s="138" t="str">
        <f t="shared" si="1"/>
        <v/>
      </c>
      <c r="M15" s="138" t="str">
        <f t="shared" si="1"/>
        <v/>
      </c>
      <c r="N15" s="118" t="str">
        <f t="shared" si="2"/>
        <v/>
      </c>
      <c r="O15" s="192" t="s">
        <v>203</v>
      </c>
      <c r="P15" s="193"/>
      <c r="Q15" s="308"/>
      <c r="R15" s="190"/>
      <c r="S15" s="190"/>
      <c r="T15" s="46" t="str">
        <f t="shared" si="4"/>
        <v/>
      </c>
      <c r="U15" s="46" t="str">
        <f t="shared" si="5"/>
        <v/>
      </c>
      <c r="V15" s="118" t="str">
        <f t="shared" si="3"/>
        <v/>
      </c>
    </row>
    <row r="16" spans="1:22" ht="48" customHeight="1" x14ac:dyDescent="0.25">
      <c r="D16" s="111" t="s">
        <v>204</v>
      </c>
      <c r="E16" s="117">
        <f>MAX(E9:E15)</f>
        <v>0</v>
      </c>
      <c r="M16" s="50" t="s">
        <v>122</v>
      </c>
      <c r="N16" s="117">
        <f>MAX(N9:N15)</f>
        <v>0</v>
      </c>
      <c r="U16" s="50" t="s">
        <v>55</v>
      </c>
      <c r="V16" s="117">
        <f>MAX(V9:V15)</f>
        <v>0</v>
      </c>
    </row>
    <row r="38" spans="4:5" hidden="1" x14ac:dyDescent="0.25"/>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VqbmfTLOuq9ZTCgRJlkDEmY2utl3AAudwXKW/sqOgD9EuNrvviIy0vE0HPAtbx/KP6rX/FkO/m4PIz6MPVY3eA==" saltValue="uhr7MaVgxf7IkTrP6Aoc9Q==" spinCount="100000" sheet="1" formatCells="0" formatColumns="0" formatRows="0" insertRows="0" deleteRows="0" selectLockedCells="1" autoFilter="0" pivotTables="0"/>
  <autoFilter ref="A9:V16" xr:uid="{00000000-0001-0000-07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231" priority="1">
      <formula>LEN(TRIM(E10))=0</formula>
    </cfRule>
    <cfRule type="cellIs" dxfId="1230" priority="2" operator="between">
      <formula>8</formula>
      <formula>16</formula>
    </cfRule>
    <cfRule type="cellIs" dxfId="1229" priority="3" operator="between">
      <formula>4</formula>
      <formula>7.99</formula>
    </cfRule>
    <cfRule type="cellIs" dxfId="1228" priority="4" operator="between">
      <formula>1</formula>
      <formula>3.99</formula>
    </cfRule>
  </conditionalFormatting>
  <conditionalFormatting sqref="F10:F13">
    <cfRule type="cellIs" dxfId="1227" priority="6" operator="between">
      <formula>11</formula>
      <formula>25</formula>
    </cfRule>
    <cfRule type="cellIs" dxfId="1226" priority="7" operator="between">
      <formula>6</formula>
      <formula>10</formula>
    </cfRule>
    <cfRule type="cellIs" dxfId="1225" priority="8" operator="between">
      <formula>0</formula>
      <formula>5</formula>
    </cfRule>
  </conditionalFormatting>
  <conditionalFormatting sqref="I10:I15">
    <cfRule type="containsText" dxfId="1224" priority="47" operator="containsText" text="Bajo">
      <formula>NOT(ISERROR(SEARCH("Bajo",I10)))</formula>
    </cfRule>
    <cfRule type="containsText" dxfId="1223" priority="48" operator="containsText" text="Medio">
      <formula>NOT(ISERROR(SEARCH("Medio",I10)))</formula>
    </cfRule>
    <cfRule type="containsText" dxfId="1222" priority="49" operator="containsText" text="Alto">
      <formula>NOT(ISERROR(SEARCH("Alto",I10)))</formula>
    </cfRule>
  </conditionalFormatting>
  <conditionalFormatting sqref="N10:N16">
    <cfRule type="cellIs" dxfId="1221" priority="15" operator="between">
      <formula>8</formula>
      <formula>16</formula>
    </cfRule>
    <cfRule type="cellIs" dxfId="1220" priority="16" operator="between">
      <formula>4</formula>
      <formula>7.99</formula>
    </cfRule>
    <cfRule type="cellIs" dxfId="1219" priority="17" operator="between">
      <formula>1</formula>
      <formula>3.99</formula>
    </cfRule>
  </conditionalFormatting>
  <conditionalFormatting sqref="V10:V16">
    <cfRule type="cellIs" dxfId="1218" priority="12" operator="between">
      <formula>8</formula>
      <formula>16</formula>
    </cfRule>
    <cfRule type="cellIs" dxfId="1217" priority="13" operator="between">
      <formula>4</formula>
      <formula>7.99</formula>
    </cfRule>
    <cfRule type="cellIs" dxfId="1216" priority="14" operator="between">
      <formula>1</formula>
      <formula>3.99</formula>
    </cfRule>
  </conditionalFormatting>
  <dataValidations count="5">
    <dataValidation type="list" allowBlank="1" showInputMessage="1" showErrorMessage="1" sqref="I10:I15" xr:uid="{00000000-0002-0000-0700-000003000000}">
      <formula1>$M$3:$M$5</formula1>
    </dataValidation>
    <dataValidation type="list" allowBlank="1" showInputMessage="1" showErrorMessage="1" sqref="C10:D15" xr:uid="{9F6B84CE-D9E3-4386-98C4-C11DE33842C4}">
      <formula1>$D$39:$D$42</formula1>
    </dataValidation>
    <dataValidation type="list" allowBlank="1" showInputMessage="1" showErrorMessage="1" sqref="R10:S15 J10:K15" xr:uid="{40997925-3585-4E96-A0DC-98E4C37F90F7}">
      <formula1>$E$39:$E$42</formula1>
    </dataValidation>
    <dataValidation type="list" allowBlank="1" showInputMessage="1" showErrorMessage="1" sqref="H10:H15" xr:uid="{8F932EBD-C4ED-45FC-BB33-976001E0F795}">
      <formula1>$L$3:$L$4</formula1>
    </dataValidation>
    <dataValidation type="date" allowBlank="1" showInputMessage="1" showErrorMessage="1" sqref="Q10:Q15" xr:uid="{9D0ECCD3-DF73-4178-BCE6-1E1073D6920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9" tint="0.39997558519241921"/>
    <pageSetUpPr fitToPage="1"/>
  </sheetPr>
  <dimension ref="A1:AB41"/>
  <sheetViews>
    <sheetView showGridLines="0" topLeftCell="E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15"/>
      <c r="M2" s="15"/>
      <c r="N2" s="15"/>
      <c r="O2" s="15"/>
      <c r="P2" s="15"/>
      <c r="Q2" s="15"/>
    </row>
    <row r="3" spans="1:28" s="18" customFormat="1" ht="15" x14ac:dyDescent="0.25">
      <c r="C3" s="458" t="s">
        <v>112</v>
      </c>
      <c r="D3" s="459"/>
      <c r="E3" s="460"/>
      <c r="F3" s="460"/>
      <c r="G3" s="460"/>
      <c r="H3" s="460"/>
      <c r="I3" s="461"/>
      <c r="J3" s="17"/>
      <c r="K3" s="17"/>
      <c r="L3" s="24"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8" s="27" customFormat="1" ht="54" customHeight="1" thickBot="1" x14ac:dyDescent="0.3">
      <c r="B5" s="42"/>
      <c r="C5" s="464" t="str">
        <f>'1. Subvenciones (S)'!A12</f>
        <v>S.R7</v>
      </c>
      <c r="D5" s="465"/>
      <c r="E5" s="468" t="str">
        <f>'1. Subvenciones (S)'!B12</f>
        <v>Falsedad documental</v>
      </c>
      <c r="F5" s="469"/>
      <c r="G5" s="124" t="str">
        <f>'1. Subvenciones (S)'!C12</f>
        <v>Obtención de la subvención o ayuda falseando las condiciones requeridas en las bases reguladoras o convocatoria para su concesión u ocultando las que la hubiesen impedido</v>
      </c>
      <c r="H5" s="125">
        <f>'1. Subvenciones (S)'!D12</f>
        <v>0</v>
      </c>
      <c r="I5" s="126">
        <f>'1. Subvenciones (S)'!E12</f>
        <v>0</v>
      </c>
      <c r="J5" s="15"/>
      <c r="K5" s="15"/>
      <c r="L5" s="75"/>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8"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8" ht="104.4" customHeight="1" x14ac:dyDescent="0.25">
      <c r="A10" s="46" t="s">
        <v>259</v>
      </c>
      <c r="B10" s="127" t="s">
        <v>260</v>
      </c>
      <c r="C10" s="189"/>
      <c r="D10" s="189"/>
      <c r="E10" s="184" t="str">
        <f>IF(OR(C10="",D10=""),"",C10*D10)</f>
        <v/>
      </c>
      <c r="F10" s="115" t="s">
        <v>261</v>
      </c>
      <c r="G10" s="309" t="s">
        <v>262</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ht="344.4" customHeight="1" x14ac:dyDescent="0.25">
      <c r="A11" s="46" t="s">
        <v>263</v>
      </c>
      <c r="B11" s="139" t="s">
        <v>264</v>
      </c>
      <c r="C11" s="189"/>
      <c r="D11" s="189"/>
      <c r="E11" s="184" t="str">
        <f>IF(OR(C11="",D11=""),"",C11*D11)</f>
        <v/>
      </c>
      <c r="F11" s="115" t="s">
        <v>265</v>
      </c>
      <c r="G11" s="310" t="s">
        <v>266</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8" s="194" customFormat="1" ht="34.799999999999997" hidden="1" customHeight="1" x14ac:dyDescent="0.25">
      <c r="A12" s="190" t="s">
        <v>267</v>
      </c>
      <c r="B12" s="192" t="s">
        <v>201</v>
      </c>
      <c r="C12" s="189"/>
      <c r="D12" s="189"/>
      <c r="E12" s="254" t="str">
        <f>IF(OR(C12="",D12=""),"",C12*D12)</f>
        <v/>
      </c>
      <c r="F12" s="190" t="s">
        <v>268</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8" s="194" customFormat="1" ht="72" customHeight="1" x14ac:dyDescent="0.25">
      <c r="A13" s="190" t="s">
        <v>267</v>
      </c>
      <c r="B13" s="192" t="s">
        <v>201</v>
      </c>
      <c r="C13" s="190"/>
      <c r="D13" s="190"/>
      <c r="E13" s="254" t="str">
        <f>IF(OR(C13="",D13=""),"",C13*D13)</f>
        <v/>
      </c>
      <c r="F13" s="190" t="s">
        <v>268</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8" ht="48" customHeight="1" x14ac:dyDescent="0.25">
      <c r="A14" s="140"/>
      <c r="B14" s="140"/>
      <c r="C14" s="140"/>
      <c r="D14" s="111" t="s">
        <v>204</v>
      </c>
      <c r="E14" s="117">
        <f>MAX(E7:E13)</f>
        <v>0</v>
      </c>
      <c r="F14" s="140"/>
      <c r="G14" s="140"/>
      <c r="H14" s="140"/>
      <c r="I14" s="140"/>
      <c r="J14" s="140"/>
      <c r="K14" s="140"/>
      <c r="L14" s="140"/>
      <c r="M14" s="50" t="s">
        <v>122</v>
      </c>
      <c r="N14" s="117">
        <f>MAX(N7:N13)</f>
        <v>0</v>
      </c>
      <c r="O14" s="140"/>
      <c r="P14" s="140"/>
      <c r="Q14" s="140"/>
      <c r="R14" s="140"/>
      <c r="S14" s="140"/>
      <c r="T14" s="140"/>
      <c r="U14" s="50" t="s">
        <v>55</v>
      </c>
      <c r="V14" s="117">
        <f>MAX(V7:V13)</f>
        <v>0</v>
      </c>
      <c r="W14" s="140"/>
      <c r="X14" s="140"/>
      <c r="Y14" s="140"/>
      <c r="Z14" s="140"/>
      <c r="AA14" s="140"/>
      <c r="AB14" s="140"/>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HRRtdlb8eC4Nt7G2SWoS9TtIol603ZeJ5EgfosJvi1nMOPVfjGWa7LXRmFzBhbSKJeA4g+oLhsngX4X2ODXurQ==" saltValue="0Tf0lLlgw48ERstbcha2jg==" spinCount="100000" sheet="1" formatCells="0" formatColumns="0" formatRows="0" insertRows="0" deleteRows="0" selectLockedCells="1" autoFilter="0" pivotTables="0"/>
  <autoFilter ref="A9:V14" xr:uid="{00000000-0001-0000-08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215" priority="1">
      <formula>LEN(TRIM(E10))=0</formula>
    </cfRule>
    <cfRule type="cellIs" dxfId="1214" priority="2" operator="between">
      <formula>8</formula>
      <formula>16</formula>
    </cfRule>
    <cfRule type="cellIs" dxfId="1213" priority="3" operator="between">
      <formula>4</formula>
      <formula>7.99</formula>
    </cfRule>
    <cfRule type="cellIs" dxfId="1212" priority="4" operator="between">
      <formula>1</formula>
      <formula>3.99</formula>
    </cfRule>
  </conditionalFormatting>
  <conditionalFormatting sqref="F10:F11">
    <cfRule type="cellIs" dxfId="1211" priority="19" operator="between">
      <formula>11</formula>
      <formula>25</formula>
    </cfRule>
    <cfRule type="cellIs" dxfId="1210" priority="20" operator="between">
      <formula>6</formula>
      <formula>10</formula>
    </cfRule>
    <cfRule type="cellIs" dxfId="1209" priority="21" operator="between">
      <formula>0</formula>
      <formula>5</formula>
    </cfRule>
  </conditionalFormatting>
  <conditionalFormatting sqref="I10:I13">
    <cfRule type="containsText" dxfId="1208" priority="11" operator="containsText" text="Bajo">
      <formula>NOT(ISERROR(SEARCH("Bajo",I10)))</formula>
    </cfRule>
    <cfRule type="containsText" dxfId="1207" priority="12" operator="containsText" text="Medio">
      <formula>NOT(ISERROR(SEARCH("Medio",I10)))</formula>
    </cfRule>
    <cfRule type="containsText" dxfId="1206" priority="13" operator="containsText" text="Alto">
      <formula>NOT(ISERROR(SEARCH("Alto",I10)))</formula>
    </cfRule>
  </conditionalFormatting>
  <conditionalFormatting sqref="N10:N14">
    <cfRule type="cellIs" dxfId="1205" priority="8" operator="between">
      <formula>8</formula>
      <formula>16</formula>
    </cfRule>
    <cfRule type="cellIs" dxfId="1204" priority="9" operator="between">
      <formula>4</formula>
      <formula>7.99</formula>
    </cfRule>
    <cfRule type="cellIs" dxfId="1203" priority="10" operator="between">
      <formula>1</formula>
      <formula>3.99</formula>
    </cfRule>
  </conditionalFormatting>
  <conditionalFormatting sqref="V10:V14">
    <cfRule type="cellIs" dxfId="1202" priority="5" operator="between">
      <formula>8</formula>
      <formula>16</formula>
    </cfRule>
    <cfRule type="cellIs" dxfId="1201" priority="6" operator="between">
      <formula>4</formula>
      <formula>7.99</formula>
    </cfRule>
    <cfRule type="cellIs" dxfId="1200" priority="7" operator="between">
      <formula>1</formula>
      <formula>3.99</formula>
    </cfRule>
  </conditionalFormatting>
  <dataValidations count="5">
    <dataValidation type="list" allowBlank="1" showInputMessage="1" showErrorMessage="1" sqref="I10:I13" xr:uid="{00000000-0002-0000-0800-000003000000}">
      <formula1>$M$3:$M$5</formula1>
    </dataValidation>
    <dataValidation type="list" allowBlank="1" showInputMessage="1" showErrorMessage="1" sqref="C10:D13" xr:uid="{4936CF9F-2DB3-4FBE-A58E-3CFEA50DF978}">
      <formula1>$D$37:$D$40</formula1>
    </dataValidation>
    <dataValidation type="list" allowBlank="1" showInputMessage="1" showErrorMessage="1" sqref="J10:K13 R10:S13" xr:uid="{A8444110-6A32-4533-B925-BCEE17DE99E4}">
      <formula1>$E$37:$E$40</formula1>
    </dataValidation>
    <dataValidation type="list" allowBlank="1" showInputMessage="1" showErrorMessage="1" sqref="H10:H13" xr:uid="{F85C6854-A622-46E9-98D9-0B30BEE135EA}">
      <formula1>$L$3:$L$4</formula1>
    </dataValidation>
    <dataValidation type="date" allowBlank="1" showInputMessage="1" showErrorMessage="1" sqref="Q10:Q13" xr:uid="{7B114AE5-A888-47BE-998F-1E0D107E3CA5}">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theme="9" tint="0.39997558519241921"/>
    <pageSetUpPr fitToPage="1"/>
  </sheetPr>
  <dimension ref="A1:AB41"/>
  <sheetViews>
    <sheetView showGridLines="0" zoomScale="80" zoomScaleNormal="80" zoomScaleSheetLayoutView="4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306"/>
      <c r="M2" s="15"/>
      <c r="N2" s="15"/>
      <c r="O2" s="15"/>
      <c r="P2" s="15"/>
      <c r="Q2" s="15"/>
    </row>
    <row r="3" spans="1:28" s="18" customFormat="1" ht="15" x14ac:dyDescent="0.25">
      <c r="C3" s="458" t="s">
        <v>112</v>
      </c>
      <c r="D3" s="459"/>
      <c r="E3" s="460"/>
      <c r="F3" s="460"/>
      <c r="G3" s="460"/>
      <c r="H3" s="460"/>
      <c r="I3" s="461"/>
      <c r="J3" s="17"/>
      <c r="K3" s="17"/>
      <c r="L3" s="307"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307" t="s">
        <v>156</v>
      </c>
      <c r="M4" s="24" t="s">
        <v>161</v>
      </c>
      <c r="N4" s="19"/>
      <c r="O4" s="19"/>
    </row>
    <row r="5" spans="1:28" s="27" customFormat="1" ht="54" customHeight="1" thickBot="1" x14ac:dyDescent="0.3">
      <c r="B5" s="42"/>
      <c r="C5" s="464" t="str">
        <f>'1. Subvenciones (S)'!A13</f>
        <v>S.R8</v>
      </c>
      <c r="D5" s="465"/>
      <c r="E5" s="468" t="str">
        <f>'1. Subvenciones (S)'!B13</f>
        <v>Incumplimiento de las obligaciones en materia de información, comunicación y publicidad</v>
      </c>
      <c r="F5" s="469"/>
      <c r="G5" s="124" t="str">
        <f>'1. Subvenciones (S)'!C13</f>
        <v>No se cumple lo estipulado en la normativa nacional o europea respecto a las obligaciones de información y publicidad.</v>
      </c>
      <c r="H5" s="125">
        <f>'1. Subvenciones (S)'!D13</f>
        <v>0</v>
      </c>
      <c r="I5" s="126">
        <f>'1. Subvenciones (S)'!E13</f>
        <v>0</v>
      </c>
      <c r="J5" s="15"/>
      <c r="K5" s="15"/>
      <c r="L5" s="306"/>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8"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8" ht="299.39999999999998" customHeight="1" x14ac:dyDescent="0.25">
      <c r="A10" s="46" t="s">
        <v>269</v>
      </c>
      <c r="B10" s="137" t="s">
        <v>270</v>
      </c>
      <c r="C10" s="189"/>
      <c r="D10" s="189"/>
      <c r="E10" s="184" t="str">
        <f>IF(OR(C10="",D10=""),"",C10*D10)</f>
        <v/>
      </c>
      <c r="F10" s="115" t="s">
        <v>271</v>
      </c>
      <c r="G10" s="310" t="s">
        <v>272</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ht="96" customHeight="1" x14ac:dyDescent="0.25">
      <c r="A11" s="46" t="s">
        <v>273</v>
      </c>
      <c r="B11" s="137" t="s">
        <v>274</v>
      </c>
      <c r="C11" s="189"/>
      <c r="D11" s="189"/>
      <c r="E11" s="184" t="str">
        <f>IF(OR(C11="",D11=""),"",C11*D11)</f>
        <v/>
      </c>
      <c r="F11" s="115" t="s">
        <v>275</v>
      </c>
      <c r="G11" s="310" t="s">
        <v>276</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8" s="194" customFormat="1" ht="72" hidden="1" customHeight="1" x14ac:dyDescent="0.25">
      <c r="A12" s="190" t="s">
        <v>277</v>
      </c>
      <c r="B12" s="192" t="s">
        <v>201</v>
      </c>
      <c r="C12" s="189"/>
      <c r="D12" s="189"/>
      <c r="E12" s="254" t="str">
        <f>IF(OR(C12="",D12=""),"",C12*D12)</f>
        <v/>
      </c>
      <c r="F12" s="190" t="s">
        <v>278</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8" s="194" customFormat="1" ht="72" customHeight="1" x14ac:dyDescent="0.25">
      <c r="A13" s="190" t="s">
        <v>277</v>
      </c>
      <c r="B13" s="192" t="s">
        <v>201</v>
      </c>
      <c r="C13" s="190"/>
      <c r="D13" s="190"/>
      <c r="E13" s="254" t="str">
        <f>IF(OR(C13="",D13=""),"",C13*D13)</f>
        <v/>
      </c>
      <c r="F13" s="190" t="s">
        <v>278</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8" ht="48" customHeight="1" x14ac:dyDescent="0.25">
      <c r="A14" s="140"/>
      <c r="B14" s="140"/>
      <c r="C14" s="140"/>
      <c r="D14" s="111" t="s">
        <v>204</v>
      </c>
      <c r="E14" s="117">
        <f>MAX(E7:E13)</f>
        <v>0</v>
      </c>
      <c r="F14" s="140"/>
      <c r="G14" s="140"/>
      <c r="H14" s="140"/>
      <c r="I14" s="140"/>
      <c r="J14" s="140"/>
      <c r="K14" s="140"/>
      <c r="L14" s="140"/>
      <c r="M14" s="50" t="s">
        <v>122</v>
      </c>
      <c r="N14" s="117">
        <f>MAX(N7:N13)</f>
        <v>0</v>
      </c>
      <c r="O14" s="140"/>
      <c r="P14" s="140"/>
      <c r="Q14" s="140"/>
      <c r="R14" s="140"/>
      <c r="S14" s="140"/>
      <c r="T14" s="140"/>
      <c r="U14" s="50" t="s">
        <v>55</v>
      </c>
      <c r="V14" s="117">
        <f>MAX(V7:V13)</f>
        <v>0</v>
      </c>
      <c r="W14" s="140"/>
      <c r="X14" s="140"/>
      <c r="Y14" s="140"/>
      <c r="Z14" s="140"/>
      <c r="AA14" s="140"/>
      <c r="AB14" s="140"/>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1FMSFT/LsXV2yTUQSVYPVmX8jIZhOlX1CIzH8jTIMvTTWB+crZNWkU6yJEgtxp52HwkTO0eRDEO6F8NyvFEKWQ==" saltValue="zX8Op/LD4INsve3uvtOLdg==" spinCount="100000" sheet="1" formatCells="0" formatColumns="0" formatRows="0" insertRows="0" deleteRows="0" selectLockedCells="1" autoFilter="0" pivotTables="0"/>
  <autoFilter ref="A9:V14" xr:uid="{00000000-0001-0000-09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199" priority="1">
      <formula>LEN(TRIM(E10))=0</formula>
    </cfRule>
    <cfRule type="cellIs" dxfId="1198" priority="2" operator="between">
      <formula>8</formula>
      <formula>16</formula>
    </cfRule>
    <cfRule type="cellIs" dxfId="1197" priority="3" operator="between">
      <formula>4</formula>
      <formula>7.99</formula>
    </cfRule>
    <cfRule type="cellIs" dxfId="1196" priority="4" operator="between">
      <formula>1</formula>
      <formula>3.99</formula>
    </cfRule>
  </conditionalFormatting>
  <conditionalFormatting sqref="F10:F11">
    <cfRule type="cellIs" dxfId="1195" priority="19" operator="between">
      <formula>11</formula>
      <formula>25</formula>
    </cfRule>
    <cfRule type="cellIs" dxfId="1194" priority="20" operator="between">
      <formula>6</formula>
      <formula>10</formula>
    </cfRule>
    <cfRule type="cellIs" dxfId="1193" priority="21" operator="between">
      <formula>0</formula>
      <formula>5</formula>
    </cfRule>
  </conditionalFormatting>
  <conditionalFormatting sqref="I10:I13">
    <cfRule type="containsText" dxfId="1192" priority="11" operator="containsText" text="Bajo">
      <formula>NOT(ISERROR(SEARCH("Bajo",I10)))</formula>
    </cfRule>
    <cfRule type="containsText" dxfId="1191" priority="12" operator="containsText" text="Medio">
      <formula>NOT(ISERROR(SEARCH("Medio",I10)))</formula>
    </cfRule>
    <cfRule type="containsText" dxfId="1190" priority="13" operator="containsText" text="Alto">
      <formula>NOT(ISERROR(SEARCH("Alto",I10)))</formula>
    </cfRule>
  </conditionalFormatting>
  <conditionalFormatting sqref="N10:N14">
    <cfRule type="cellIs" dxfId="1189" priority="8" operator="between">
      <formula>8</formula>
      <formula>16</formula>
    </cfRule>
    <cfRule type="cellIs" dxfId="1188" priority="9" operator="between">
      <formula>4</formula>
      <formula>7.99</formula>
    </cfRule>
    <cfRule type="cellIs" dxfId="1187" priority="10" operator="between">
      <formula>1</formula>
      <formula>3.99</formula>
    </cfRule>
  </conditionalFormatting>
  <conditionalFormatting sqref="V10:V14">
    <cfRule type="cellIs" dxfId="1186" priority="5" operator="between">
      <formula>8</formula>
      <formula>16</formula>
    </cfRule>
    <cfRule type="cellIs" dxfId="1185" priority="6" operator="between">
      <formula>4</formula>
      <formula>7.99</formula>
    </cfRule>
    <cfRule type="cellIs" dxfId="1184" priority="7" operator="between">
      <formula>1</formula>
      <formula>3.99</formula>
    </cfRule>
  </conditionalFormatting>
  <dataValidations count="5">
    <dataValidation type="list" allowBlank="1" showInputMessage="1" showErrorMessage="1" sqref="I10:I13" xr:uid="{00000000-0002-0000-0900-000003000000}">
      <formula1>$M$3:$M$5</formula1>
    </dataValidation>
    <dataValidation type="list" allowBlank="1" showInputMessage="1" showErrorMessage="1" sqref="C10:D13" xr:uid="{1D7AB122-4112-46F1-8079-D362C8D3AE31}">
      <formula1>$D$37:$D$40</formula1>
    </dataValidation>
    <dataValidation type="list" allowBlank="1" showInputMessage="1" showErrorMessage="1" sqref="J10:K13 R10:S13" xr:uid="{3398E4BD-5388-402B-9750-201879CABB8A}">
      <formula1>$E$37:$E$40</formula1>
    </dataValidation>
    <dataValidation type="list" allowBlank="1" showInputMessage="1" showErrorMessage="1" sqref="H10:H13" xr:uid="{F057ED87-6052-405B-8808-87E7DC401473}">
      <formula1>$L$3:$L$4</formula1>
    </dataValidation>
    <dataValidation type="date" allowBlank="1" showInputMessage="1" showErrorMessage="1" sqref="Q10:Q13" xr:uid="{1BF4920B-A815-405E-96AF-BFF1CA12D6F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tabColor theme="9" tint="0.39997558519241921"/>
    <pageSetUpPr fitToPage="1"/>
  </sheetPr>
  <dimension ref="A1:AF44"/>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32" x14ac:dyDescent="0.25">
      <c r="A1" s="15"/>
      <c r="B1" s="15"/>
      <c r="C1" s="15"/>
      <c r="D1" s="15"/>
      <c r="E1" s="15"/>
      <c r="F1" s="15"/>
      <c r="G1" s="15"/>
      <c r="H1" s="15"/>
      <c r="I1" s="15"/>
      <c r="J1" s="15"/>
      <c r="K1" s="15"/>
      <c r="L1" s="15"/>
      <c r="M1" s="15"/>
      <c r="N1" s="15"/>
      <c r="O1" s="15"/>
      <c r="P1" s="15"/>
      <c r="Q1" s="15"/>
    </row>
    <row r="2" spans="1:32" ht="13.8" thickBot="1" x14ac:dyDescent="0.3">
      <c r="A2" s="15"/>
      <c r="B2" s="15"/>
      <c r="C2" s="15"/>
      <c r="D2" s="15"/>
      <c r="E2" s="15"/>
      <c r="F2" s="15"/>
      <c r="G2" s="15"/>
      <c r="H2" s="15"/>
      <c r="I2" s="15"/>
      <c r="J2" s="15"/>
      <c r="K2" s="15"/>
      <c r="L2" s="75"/>
      <c r="M2" s="15"/>
      <c r="N2" s="15"/>
      <c r="O2" s="15"/>
      <c r="P2" s="15"/>
      <c r="Q2" s="15"/>
    </row>
    <row r="3" spans="1:32" s="18" customFormat="1" ht="15" x14ac:dyDescent="0.25">
      <c r="C3" s="458" t="s">
        <v>112</v>
      </c>
      <c r="D3" s="459"/>
      <c r="E3" s="460"/>
      <c r="F3" s="460"/>
      <c r="G3" s="460"/>
      <c r="H3" s="460"/>
      <c r="I3" s="461"/>
      <c r="J3" s="17"/>
      <c r="K3" s="17"/>
      <c r="L3" s="24" t="s">
        <v>157</v>
      </c>
      <c r="M3" s="24" t="s">
        <v>158</v>
      </c>
      <c r="N3" s="17"/>
      <c r="O3" s="17"/>
    </row>
    <row r="4" spans="1:3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32" s="27" customFormat="1" ht="54" customHeight="1" thickBot="1" x14ac:dyDescent="0.3">
      <c r="B5" s="42"/>
      <c r="C5" s="464" t="str">
        <f>'1. Subvenciones (S)'!A14</f>
        <v>S.R9</v>
      </c>
      <c r="D5" s="465"/>
      <c r="E5" s="468" t="str">
        <f>'1. Subvenciones (S)'!B14</f>
        <v>Pérdida pista de auditoría</v>
      </c>
      <c r="F5" s="469"/>
      <c r="G5" s="124" t="str">
        <f>'1. Subvenciones (S)'!C14</f>
        <v>No se garantiza la conservación de toda la documentación y registros contables para disponer de una pista de auditoría adecuada</v>
      </c>
      <c r="H5" s="125">
        <f>'1. Subvenciones (S)'!D14</f>
        <v>0</v>
      </c>
      <c r="I5" s="126">
        <f>'1. Subvenciones (S)'!E14</f>
        <v>0</v>
      </c>
      <c r="J5" s="15"/>
      <c r="K5" s="15"/>
      <c r="L5" s="75"/>
      <c r="M5" s="26" t="s">
        <v>162</v>
      </c>
      <c r="N5" s="15"/>
      <c r="O5" s="15"/>
    </row>
    <row r="6" spans="1:32" x14ac:dyDescent="0.25">
      <c r="A6" s="15"/>
      <c r="B6" s="15"/>
      <c r="C6" s="15"/>
      <c r="D6" s="15"/>
      <c r="E6" s="15"/>
      <c r="F6" s="15"/>
      <c r="G6" s="15"/>
      <c r="H6" s="15"/>
      <c r="I6" s="15"/>
      <c r="J6" s="15"/>
      <c r="K6" s="15"/>
      <c r="L6" s="15"/>
      <c r="M6" s="15"/>
      <c r="N6" s="15"/>
      <c r="O6" s="15"/>
      <c r="P6" s="15"/>
      <c r="Q6" s="15"/>
    </row>
    <row r="7" spans="1:32" x14ac:dyDescent="0.25">
      <c r="A7" s="15"/>
      <c r="B7" s="15"/>
      <c r="C7" s="15"/>
      <c r="D7" s="15"/>
      <c r="E7" s="15"/>
      <c r="F7" s="15"/>
      <c r="G7" s="15"/>
      <c r="H7" s="15"/>
      <c r="I7" s="15"/>
      <c r="J7" s="15"/>
      <c r="K7" s="15"/>
      <c r="L7" s="15"/>
      <c r="M7" s="15"/>
      <c r="N7" s="15"/>
      <c r="O7" s="15"/>
      <c r="P7" s="15"/>
      <c r="Q7" s="15"/>
    </row>
    <row r="8" spans="1:3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3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32" ht="57.6" customHeight="1" x14ac:dyDescent="0.25">
      <c r="A10" s="46" t="s">
        <v>279</v>
      </c>
      <c r="B10" s="127" t="s">
        <v>280</v>
      </c>
      <c r="C10" s="189"/>
      <c r="D10" s="189"/>
      <c r="E10" s="184">
        <f>C10*D10</f>
        <v>0</v>
      </c>
      <c r="F10" s="46" t="s">
        <v>281</v>
      </c>
      <c r="G10" s="310" t="s">
        <v>282</v>
      </c>
      <c r="H10" s="191"/>
      <c r="I10" s="190"/>
      <c r="J10" s="189"/>
      <c r="K10" s="189"/>
      <c r="L10" s="46" t="str">
        <f t="shared" ref="L10:M16" si="0">IF(ISNUMBER(C10),IF(C10+J10&gt;1,C10+J10,1),"")</f>
        <v/>
      </c>
      <c r="M10" s="46" t="str">
        <f t="shared" si="0"/>
        <v/>
      </c>
      <c r="N10" s="118" t="str">
        <f t="shared" ref="N10:N16" si="1">IF(OR(L10="",M10=""),"",L10*M10)</f>
        <v/>
      </c>
      <c r="O10" s="191"/>
      <c r="P10" s="191"/>
      <c r="Q10" s="308"/>
      <c r="R10" s="189"/>
      <c r="S10" s="189"/>
      <c r="T10" s="46" t="str">
        <f>IF(ISNUMBER($L10),IF($L10+R10&gt;1,$L10+R10,1),"")</f>
        <v/>
      </c>
      <c r="U10" s="46" t="str">
        <f>IF(ISNUMBER($M10),IF($M10+S10&gt;1,$M10+S10,1),"")</f>
        <v/>
      </c>
      <c r="V10" s="118" t="str">
        <f t="shared" ref="V10:V16" si="2">IF(OR(T10="",U10=""),"",T10*U10)</f>
        <v/>
      </c>
    </row>
    <row r="11" spans="1:32" ht="125.4" customHeight="1" x14ac:dyDescent="0.25">
      <c r="A11" s="46" t="s">
        <v>283</v>
      </c>
      <c r="B11" s="127" t="s">
        <v>284</v>
      </c>
      <c r="C11" s="189"/>
      <c r="D11" s="189"/>
      <c r="E11" s="184">
        <f t="shared" ref="E11:E16" si="3">C11*D11</f>
        <v>0</v>
      </c>
      <c r="F11" s="46" t="s">
        <v>285</v>
      </c>
      <c r="G11" s="310" t="s">
        <v>286</v>
      </c>
      <c r="H11" s="191"/>
      <c r="I11" s="190"/>
      <c r="J11" s="189"/>
      <c r="K11" s="189"/>
      <c r="L11" s="46" t="str">
        <f t="shared" si="0"/>
        <v/>
      </c>
      <c r="M11" s="46" t="str">
        <f>IF(ISNUMBER(D11),IF(D11+K11&gt;1,D11+K11,1),"")</f>
        <v/>
      </c>
      <c r="N11" s="118" t="str">
        <f t="shared" si="1"/>
        <v/>
      </c>
      <c r="O11" s="191"/>
      <c r="P11" s="191"/>
      <c r="Q11" s="308"/>
      <c r="R11" s="189"/>
      <c r="S11" s="189"/>
      <c r="T11" s="46" t="str">
        <f t="shared" ref="T11:T16" si="4">IF(ISNUMBER($L11),IF($L11+R11&gt;1,$L11+R11,1),"")</f>
        <v/>
      </c>
      <c r="U11" s="46" t="str">
        <f t="shared" ref="U11:U16" si="5">IF(ISNUMBER($M11),IF($M11+S11&gt;1,$M11+S11,1),"")</f>
        <v/>
      </c>
      <c r="V11" s="118" t="str">
        <f t="shared" si="2"/>
        <v/>
      </c>
    </row>
    <row r="12" spans="1:32" ht="98.4" customHeight="1" x14ac:dyDescent="0.25">
      <c r="A12" s="46" t="s">
        <v>287</v>
      </c>
      <c r="B12" s="137" t="s">
        <v>288</v>
      </c>
      <c r="C12" s="189"/>
      <c r="D12" s="189"/>
      <c r="E12" s="184">
        <f t="shared" si="3"/>
        <v>0</v>
      </c>
      <c r="F12" s="46" t="s">
        <v>289</v>
      </c>
      <c r="G12" s="310" t="s">
        <v>290</v>
      </c>
      <c r="H12" s="191"/>
      <c r="I12" s="190"/>
      <c r="J12" s="189"/>
      <c r="K12" s="189"/>
      <c r="L12" s="46" t="str">
        <f t="shared" si="0"/>
        <v/>
      </c>
      <c r="M12" s="46" t="str">
        <f t="shared" si="0"/>
        <v/>
      </c>
      <c r="N12" s="118" t="str">
        <f t="shared" si="1"/>
        <v/>
      </c>
      <c r="O12" s="191"/>
      <c r="P12" s="191"/>
      <c r="Q12" s="308"/>
      <c r="R12" s="189"/>
      <c r="S12" s="189"/>
      <c r="T12" s="46" t="str">
        <f t="shared" si="4"/>
        <v/>
      </c>
      <c r="U12" s="46" t="str">
        <f t="shared" si="5"/>
        <v/>
      </c>
      <c r="V12" s="118" t="str">
        <f t="shared" si="2"/>
        <v/>
      </c>
    </row>
    <row r="13" spans="1:32" ht="168.6" customHeight="1" x14ac:dyDescent="0.25">
      <c r="A13" s="46" t="s">
        <v>291</v>
      </c>
      <c r="B13" s="127" t="s">
        <v>292</v>
      </c>
      <c r="C13" s="189"/>
      <c r="D13" s="189"/>
      <c r="E13" s="184">
        <f t="shared" si="3"/>
        <v>0</v>
      </c>
      <c r="F13" s="46" t="s">
        <v>293</v>
      </c>
      <c r="G13" s="310" t="s">
        <v>294</v>
      </c>
      <c r="H13" s="191"/>
      <c r="I13" s="190"/>
      <c r="J13" s="189"/>
      <c r="K13" s="189"/>
      <c r="L13" s="46" t="str">
        <f t="shared" si="0"/>
        <v/>
      </c>
      <c r="M13" s="46" t="str">
        <f t="shared" si="0"/>
        <v/>
      </c>
      <c r="N13" s="118" t="str">
        <f t="shared" si="1"/>
        <v/>
      </c>
      <c r="O13" s="191"/>
      <c r="P13" s="191"/>
      <c r="Q13" s="308"/>
      <c r="R13" s="189"/>
      <c r="S13" s="189"/>
      <c r="T13" s="46" t="str">
        <f t="shared" si="4"/>
        <v/>
      </c>
      <c r="U13" s="46" t="str">
        <f t="shared" si="5"/>
        <v/>
      </c>
      <c r="V13" s="118" t="str">
        <f t="shared" si="2"/>
        <v/>
      </c>
    </row>
    <row r="14" spans="1:32" ht="102" customHeight="1" x14ac:dyDescent="0.25">
      <c r="A14" s="46" t="s">
        <v>295</v>
      </c>
      <c r="B14" s="137" t="s">
        <v>296</v>
      </c>
      <c r="C14" s="189"/>
      <c r="D14" s="189"/>
      <c r="E14" s="184">
        <f t="shared" si="3"/>
        <v>0</v>
      </c>
      <c r="F14" s="46" t="s">
        <v>297</v>
      </c>
      <c r="G14" s="310" t="s">
        <v>298</v>
      </c>
      <c r="H14" s="191"/>
      <c r="I14" s="190"/>
      <c r="J14" s="189"/>
      <c r="K14" s="189"/>
      <c r="L14" s="46" t="str">
        <f t="shared" si="0"/>
        <v/>
      </c>
      <c r="M14" s="46" t="str">
        <f t="shared" si="0"/>
        <v/>
      </c>
      <c r="N14" s="118" t="str">
        <f t="shared" si="1"/>
        <v/>
      </c>
      <c r="O14" s="191"/>
      <c r="P14" s="191"/>
      <c r="Q14" s="308"/>
      <c r="R14" s="189"/>
      <c r="S14" s="189"/>
      <c r="T14" s="46" t="str">
        <f t="shared" si="4"/>
        <v/>
      </c>
      <c r="U14" s="46" t="str">
        <f t="shared" si="5"/>
        <v/>
      </c>
      <c r="V14" s="118" t="str">
        <f t="shared" si="2"/>
        <v/>
      </c>
    </row>
    <row r="15" spans="1:32" s="194" customFormat="1" ht="72" hidden="1" customHeight="1" x14ac:dyDescent="0.25">
      <c r="A15" s="190" t="s">
        <v>299</v>
      </c>
      <c r="B15" s="192" t="s">
        <v>201</v>
      </c>
      <c r="C15" s="189"/>
      <c r="D15" s="189"/>
      <c r="E15" s="254">
        <f t="shared" ref="E15" si="6">C15*D15</f>
        <v>0</v>
      </c>
      <c r="F15" s="190" t="s">
        <v>300</v>
      </c>
      <c r="G15" s="192" t="s">
        <v>203</v>
      </c>
      <c r="H15" s="191"/>
      <c r="I15" s="190"/>
      <c r="J15" s="189"/>
      <c r="K15" s="189"/>
      <c r="L15" s="258" t="str">
        <f t="shared" ref="L15" si="7">IF(ISNUMBER(C15),IF(C15+J15&gt;1,C15+J15,1),"")</f>
        <v/>
      </c>
      <c r="M15" s="258" t="str">
        <f t="shared" ref="M15" si="8">IF(ISNUMBER(D15),IF(D15+K15&gt;1,D15+K15,1),"")</f>
        <v/>
      </c>
      <c r="N15" s="118" t="str">
        <f t="shared" si="1"/>
        <v/>
      </c>
      <c r="O15" s="192" t="s">
        <v>203</v>
      </c>
      <c r="P15" s="193"/>
      <c r="Q15" s="308"/>
      <c r="R15" s="189"/>
      <c r="S15" s="189"/>
      <c r="T15" s="258" t="str">
        <f t="shared" ref="T15" si="9">IF(ISNUMBER($L15),IF($L15+R15&gt;1,$L15+R15,1),"")</f>
        <v/>
      </c>
      <c r="U15" s="258" t="str">
        <f t="shared" ref="U15" si="10">IF(ISNUMBER($M15),IF($M15+S15&gt;1,$M15+S15,1),"")</f>
        <v/>
      </c>
      <c r="V15" s="47" t="str">
        <f t="shared" si="2"/>
        <v/>
      </c>
    </row>
    <row r="16" spans="1:32" s="194" customFormat="1" ht="72" customHeight="1" x14ac:dyDescent="0.25">
      <c r="A16" s="190" t="s">
        <v>299</v>
      </c>
      <c r="B16" s="192" t="s">
        <v>201</v>
      </c>
      <c r="C16" s="190"/>
      <c r="D16" s="190"/>
      <c r="E16" s="254">
        <f t="shared" si="3"/>
        <v>0</v>
      </c>
      <c r="F16" s="190" t="s">
        <v>300</v>
      </c>
      <c r="G16" s="192" t="s">
        <v>203</v>
      </c>
      <c r="H16" s="191"/>
      <c r="I16" s="190"/>
      <c r="J16" s="190"/>
      <c r="K16" s="190"/>
      <c r="L16" s="258" t="str">
        <f t="shared" si="0"/>
        <v/>
      </c>
      <c r="M16" s="258" t="str">
        <f t="shared" si="0"/>
        <v/>
      </c>
      <c r="N16" s="118" t="str">
        <f t="shared" si="1"/>
        <v/>
      </c>
      <c r="O16" s="192" t="s">
        <v>203</v>
      </c>
      <c r="P16" s="193"/>
      <c r="Q16" s="308"/>
      <c r="R16" s="190"/>
      <c r="S16" s="190"/>
      <c r="T16" s="258" t="str">
        <f t="shared" si="4"/>
        <v/>
      </c>
      <c r="U16" s="258" t="str">
        <f t="shared" si="5"/>
        <v/>
      </c>
      <c r="V16" s="118" t="str">
        <f t="shared" si="2"/>
        <v/>
      </c>
      <c r="W16" s="292"/>
      <c r="X16" s="292"/>
      <c r="Y16" s="292"/>
      <c r="Z16" s="292"/>
      <c r="AA16" s="292"/>
      <c r="AB16" s="292"/>
      <c r="AC16" s="292"/>
      <c r="AD16" s="292"/>
      <c r="AE16" s="292"/>
      <c r="AF16" s="292"/>
    </row>
    <row r="17" spans="1:28"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c r="W17" s="140"/>
      <c r="X17" s="140"/>
      <c r="Y17" s="140"/>
      <c r="Z17" s="140"/>
      <c r="AA17" s="140"/>
      <c r="AB17" s="140"/>
    </row>
    <row r="38" spans="4:5" hidden="1" x14ac:dyDescent="0.25"/>
    <row r="39" spans="4:5" hidden="1" x14ac:dyDescent="0.25"/>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row r="44" spans="4:5" hidden="1" x14ac:dyDescent="0.25"/>
  </sheetData>
  <sheetProtection algorithmName="SHA-512" hashValue="wdk6HVaOTZdd17nxtlToIzO1kP2ezclQZy24HJGKuaYjuW0blKjzT0ABDA9Zx0PzrlRyNasAcncQycSZZUBHcA==" saltValue="XW6Ng2wRgkm49qCn0hGiiA==" spinCount="100000" sheet="1" formatCells="0" formatColumns="0" formatRows="0" insertRows="0" deleteRows="0" selectLockedCells="1" autoFilter="0" pivotTables="0"/>
  <autoFilter ref="A9:V17" xr:uid="{00000000-0001-0000-0A00-000000000000}"/>
  <mergeCells count="11">
    <mergeCell ref="T8:V8"/>
    <mergeCell ref="C3:I3"/>
    <mergeCell ref="C4:D4"/>
    <mergeCell ref="E4:F4"/>
    <mergeCell ref="C5:D5"/>
    <mergeCell ref="E5:F5"/>
    <mergeCell ref="A8:B8"/>
    <mergeCell ref="C8:E8"/>
    <mergeCell ref="F8:K8"/>
    <mergeCell ref="L8:N8"/>
    <mergeCell ref="O8:S8"/>
  </mergeCells>
  <conditionalFormatting sqref="E10:E17">
    <cfRule type="cellIs" dxfId="1183" priority="22" operator="between">
      <formula>8</formula>
      <formula>16</formula>
    </cfRule>
    <cfRule type="cellIs" dxfId="1182" priority="23" operator="between">
      <formula>4</formula>
      <formula>7.99</formula>
    </cfRule>
    <cfRule type="cellIs" dxfId="1181" priority="24" operator="between">
      <formula>1</formula>
      <formula>3.99</formula>
    </cfRule>
  </conditionalFormatting>
  <conditionalFormatting sqref="E17">
    <cfRule type="containsBlanks" dxfId="1180" priority="28">
      <formula>LEN(TRIM(E17))=0</formula>
    </cfRule>
  </conditionalFormatting>
  <conditionalFormatting sqref="F10:F14">
    <cfRule type="cellIs" dxfId="1179" priority="55" operator="between">
      <formula>11</formula>
      <formula>25</formula>
    </cfRule>
    <cfRule type="cellIs" dxfId="1178" priority="56" operator="between">
      <formula>6</formula>
      <formula>10</formula>
    </cfRule>
    <cfRule type="cellIs" dxfId="1177" priority="57" operator="between">
      <formula>0</formula>
      <formula>5</formula>
    </cfRule>
  </conditionalFormatting>
  <conditionalFormatting sqref="I10:I16">
    <cfRule type="containsText" dxfId="1176" priority="19" operator="containsText" text="Bajo">
      <formula>NOT(ISERROR(SEARCH("Bajo",I10)))</formula>
    </cfRule>
    <cfRule type="containsText" dxfId="1175" priority="20" operator="containsText" text="Medio">
      <formula>NOT(ISERROR(SEARCH("Medio",I10)))</formula>
    </cfRule>
    <cfRule type="containsText" dxfId="1174" priority="21" operator="containsText" text="Alto">
      <formula>NOT(ISERROR(SEARCH("Alto",I10)))</formula>
    </cfRule>
  </conditionalFormatting>
  <conditionalFormatting sqref="N10:N17">
    <cfRule type="cellIs" dxfId="1173" priority="10" operator="between">
      <formula>8</formula>
      <formula>16</formula>
    </cfRule>
    <cfRule type="cellIs" dxfId="1172" priority="11" operator="between">
      <formula>4</formula>
      <formula>7.99</formula>
    </cfRule>
    <cfRule type="cellIs" dxfId="1171" priority="12" operator="between">
      <formula>1</formula>
      <formula>3.99</formula>
    </cfRule>
  </conditionalFormatting>
  <conditionalFormatting sqref="V10:V17">
    <cfRule type="cellIs" dxfId="1170" priority="1" operator="between">
      <formula>8</formula>
      <formula>16</formula>
    </cfRule>
    <cfRule type="cellIs" dxfId="1169" priority="2" operator="between">
      <formula>4</formula>
      <formula>7.99</formula>
    </cfRule>
    <cfRule type="cellIs" dxfId="1168" priority="3" operator="between">
      <formula>1</formula>
      <formula>3.99</formula>
    </cfRule>
  </conditionalFormatting>
  <dataValidations count="5">
    <dataValidation type="list" allowBlank="1" showInputMessage="1" showErrorMessage="1" sqref="I10:I16" xr:uid="{00000000-0002-0000-0A00-000003000000}">
      <formula1>$M$3:$M$5</formula1>
    </dataValidation>
    <dataValidation type="list" allowBlank="1" showInputMessage="1" showErrorMessage="1" sqref="C10:D16" xr:uid="{918352DC-7264-4AC1-AFB3-8C26B0359D7D}">
      <formula1>$D$40:$D$43</formula1>
    </dataValidation>
    <dataValidation type="list" allowBlank="1" showInputMessage="1" showErrorMessage="1" sqref="J10:K16 R10:S16" xr:uid="{D91A0365-85BB-4303-9633-E1ABA5310C57}">
      <formula1>$E$40:$E$43</formula1>
    </dataValidation>
    <dataValidation type="list" allowBlank="1" showInputMessage="1" showErrorMessage="1" sqref="H10:H16" xr:uid="{41581C94-6060-476A-A0E5-C69ACA4D4A89}">
      <formula1>$L$3:$L$4</formula1>
    </dataValidation>
    <dataValidation type="date" allowBlank="1" showInputMessage="1" showErrorMessage="1" sqref="Q10:Q15 Q16" xr:uid="{B3078AF4-4812-4299-B897-9AE094AB2D64}">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ignoredErrors>
    <ignoredError sqref="L16:M16 T16:U16 E1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tabColor theme="9" tint="0.39997558519241921"/>
    <pageSetUpPr fitToPage="1"/>
  </sheetPr>
  <dimension ref="A1:AB39"/>
  <sheetViews>
    <sheetView showGridLines="0" zoomScaleNormal="10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75"/>
      <c r="M2" s="15"/>
      <c r="N2" s="15"/>
      <c r="O2" s="15"/>
      <c r="P2" s="15"/>
      <c r="Q2" s="15"/>
    </row>
    <row r="3" spans="1:28" s="18" customFormat="1" ht="15" x14ac:dyDescent="0.25">
      <c r="C3" s="458" t="s">
        <v>112</v>
      </c>
      <c r="D3" s="459"/>
      <c r="E3" s="460"/>
      <c r="F3" s="460"/>
      <c r="G3" s="460"/>
      <c r="H3" s="460"/>
      <c r="I3" s="461"/>
      <c r="J3" s="17"/>
      <c r="K3" s="17"/>
      <c r="L3" s="24"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8" s="27" customFormat="1" ht="54" customHeight="1" thickBot="1" x14ac:dyDescent="0.3">
      <c r="B5" s="42"/>
      <c r="C5" s="464" t="str">
        <f>'1. Subvenciones (S)'!A16</f>
        <v>S.RX</v>
      </c>
      <c r="D5" s="465"/>
      <c r="E5" s="468" t="str">
        <f>'1. Subvenciones (S)'!B16</f>
        <v>Incluir la denominación de riesgos adicionales...</v>
      </c>
      <c r="F5" s="469"/>
      <c r="G5" s="124" t="str">
        <f>'1. Subvenciones (S)'!C16</f>
        <v>Incluir la descripción de riesgos adicionales...</v>
      </c>
      <c r="H5" s="125">
        <f>'1. Subvenciones (S)'!D16</f>
        <v>0</v>
      </c>
      <c r="I5" s="126">
        <f>'1. Subvenciones (S)'!E16</f>
        <v>0</v>
      </c>
      <c r="J5" s="15"/>
      <c r="K5" s="15"/>
      <c r="L5" s="75"/>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c r="W8" s="140"/>
      <c r="X8" s="140"/>
      <c r="Y8" s="140"/>
      <c r="Z8" s="140"/>
      <c r="AA8" s="140"/>
      <c r="AB8" s="140"/>
    </row>
    <row r="9" spans="1:28" ht="33"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c r="W9" s="140"/>
      <c r="X9" s="140"/>
      <c r="Y9" s="140"/>
      <c r="Z9" s="140"/>
      <c r="AA9" s="140"/>
      <c r="AB9" s="140"/>
    </row>
    <row r="10" spans="1:28" x14ac:dyDescent="0.25">
      <c r="A10" s="190" t="s">
        <v>301</v>
      </c>
      <c r="B10" s="223"/>
      <c r="C10" s="189"/>
      <c r="D10" s="189"/>
      <c r="E10" s="118" t="str">
        <f>IF(OR(C10="",D10=""),"",C10*D10)</f>
        <v/>
      </c>
      <c r="F10" s="190" t="s">
        <v>302</v>
      </c>
      <c r="G10" s="191"/>
      <c r="H10" s="191"/>
      <c r="I10" s="190"/>
      <c r="J10" s="189"/>
      <c r="K10" s="189"/>
      <c r="L10" s="46" t="str">
        <f t="shared" ref="L10:M11"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x14ac:dyDescent="0.25">
      <c r="A11" s="190" t="s">
        <v>303</v>
      </c>
      <c r="B11" s="192" t="s">
        <v>201</v>
      </c>
      <c r="C11" s="190"/>
      <c r="D11" s="189"/>
      <c r="E11" s="118" t="str">
        <f>IF(OR(C11="",D11=""),"",C11*D11)</f>
        <v/>
      </c>
      <c r="F11" s="190" t="s">
        <v>304</v>
      </c>
      <c r="G11" s="192" t="s">
        <v>203</v>
      </c>
      <c r="H11" s="191"/>
      <c r="I11" s="190"/>
      <c r="J11" s="190"/>
      <c r="K11" s="190"/>
      <c r="L11" s="46" t="str">
        <f t="shared" si="0"/>
        <v/>
      </c>
      <c r="M11" s="46" t="str">
        <f t="shared" si="0"/>
        <v/>
      </c>
      <c r="N11" s="118" t="str">
        <f>IF(OR(L11="",M11=""),"",L11*M11)</f>
        <v/>
      </c>
      <c r="O11" s="192" t="s">
        <v>203</v>
      </c>
      <c r="P11" s="193"/>
      <c r="Q11" s="308"/>
      <c r="R11" s="190"/>
      <c r="S11" s="190"/>
      <c r="T11" s="46" t="str">
        <f t="shared" ref="T11" si="1">IF(ISNUMBER($L11),IF($L11+R11&gt;1,$L11+R11,1),"")</f>
        <v/>
      </c>
      <c r="U11" s="46" t="str">
        <f t="shared" ref="U11" si="2">IF(ISNUMBER($M11),IF($M11+S11&gt;1,$M11+S11,1),"")</f>
        <v/>
      </c>
      <c r="V11" s="118" t="str">
        <f>IF(OR(T11="",U11=""),"",T11*U11)</f>
        <v/>
      </c>
    </row>
    <row r="12" spans="1:28" ht="48" customHeight="1" x14ac:dyDescent="0.25">
      <c r="A12" s="140"/>
      <c r="B12" s="140"/>
      <c r="C12" s="140"/>
      <c r="D12" s="50" t="s">
        <v>204</v>
      </c>
      <c r="E12" s="117">
        <f>MAX(E6:E11)</f>
        <v>0</v>
      </c>
      <c r="F12" s="140"/>
      <c r="G12" s="140"/>
      <c r="H12" s="140"/>
      <c r="I12" s="140"/>
      <c r="J12" s="140"/>
      <c r="K12" s="140"/>
      <c r="L12" s="140"/>
      <c r="M12" s="50" t="s">
        <v>122</v>
      </c>
      <c r="N12" s="118" t="str">
        <f>IF(OR(L12="",M12=""),"",L12*M12)</f>
        <v/>
      </c>
      <c r="O12" s="140"/>
      <c r="P12" s="140"/>
      <c r="Q12" s="140"/>
      <c r="R12" s="140"/>
      <c r="S12" s="140"/>
      <c r="T12" s="140"/>
      <c r="U12" s="50" t="s">
        <v>55</v>
      </c>
      <c r="V12" s="117">
        <f>MAX(V6:V11)</f>
        <v>0</v>
      </c>
      <c r="W12" s="140"/>
      <c r="X12" s="140"/>
      <c r="Y12" s="140"/>
      <c r="Z12" s="140"/>
      <c r="AA12" s="140"/>
      <c r="AB12" s="140"/>
    </row>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aOTsjTLIb1phnIBtHcaRrLVOfiBcNfEwQar477PP22iIxoi3oc2JXT9UGGbuWlbFo7EHZFsYX0FPDVZH0aEGsg==" saltValue="8x7xkJ7GIwrJzAyOU2bAbg=="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1167" priority="10">
      <formula>LEN(TRIM(E10))=0</formula>
    </cfRule>
    <cfRule type="cellIs" dxfId="1166" priority="14" operator="between">
      <formula>8</formula>
      <formula>16</formula>
    </cfRule>
    <cfRule type="cellIs" dxfId="1165" priority="15" operator="between">
      <formula>4</formula>
      <formula>7.99</formula>
    </cfRule>
    <cfRule type="cellIs" dxfId="1164" priority="16" operator="between">
      <formula>1</formula>
      <formula>3.99</formula>
    </cfRule>
  </conditionalFormatting>
  <conditionalFormatting sqref="F10">
    <cfRule type="cellIs" dxfId="1163" priority="41" operator="between">
      <formula>11</formula>
      <formula>25</formula>
    </cfRule>
    <cfRule type="cellIs" dxfId="1162" priority="42" operator="between">
      <formula>6</formula>
      <formula>10</formula>
    </cfRule>
    <cfRule type="cellIs" dxfId="1161" priority="43" operator="between">
      <formula>0</formula>
      <formula>5</formula>
    </cfRule>
  </conditionalFormatting>
  <conditionalFormatting sqref="I10:I11">
    <cfRule type="containsText" dxfId="1160" priority="36" operator="containsText" text="Bajo">
      <formula>NOT(ISERROR(SEARCH("Bajo",I10)))</formula>
    </cfRule>
    <cfRule type="containsText" dxfId="1159" priority="37" operator="containsText" text="Medio">
      <formula>NOT(ISERROR(SEARCH("Medio",I10)))</formula>
    </cfRule>
    <cfRule type="containsText" dxfId="1158" priority="38" operator="containsText" text="Alto">
      <formula>NOT(ISERROR(SEARCH("Alto",I10)))</formula>
    </cfRule>
  </conditionalFormatting>
  <conditionalFormatting sqref="N10:N12">
    <cfRule type="cellIs" dxfId="1157" priority="4" operator="between">
      <formula>8</formula>
      <formula>16</formula>
    </cfRule>
    <cfRule type="cellIs" dxfId="1156" priority="5" operator="between">
      <formula>4</formula>
      <formula>7.99</formula>
    </cfRule>
    <cfRule type="cellIs" dxfId="1155" priority="6" operator="between">
      <formula>1</formula>
      <formula>3.99</formula>
    </cfRule>
  </conditionalFormatting>
  <conditionalFormatting sqref="V10:V12">
    <cfRule type="cellIs" dxfId="1154" priority="1" operator="between">
      <formula>8</formula>
      <formula>16</formula>
    </cfRule>
    <cfRule type="cellIs" dxfId="1153" priority="2" operator="between">
      <formula>4</formula>
      <formula>7.99</formula>
    </cfRule>
    <cfRule type="cellIs" dxfId="1152" priority="3" operator="between">
      <formula>1</formula>
      <formula>3.99</formula>
    </cfRule>
  </conditionalFormatting>
  <dataValidations count="5">
    <dataValidation type="list" allowBlank="1" showInputMessage="1" showErrorMessage="1" sqref="I10:I11" xr:uid="{00000000-0002-0000-0B00-000003000000}">
      <formula1>$M$3:$M$5</formula1>
    </dataValidation>
    <dataValidation type="list" allowBlank="1" showInputMessage="1" showErrorMessage="1" sqref="C10:D11" xr:uid="{BBECA7E4-16FD-4F84-A1FD-FFC34E8F7126}">
      <formula1>$D$35:$D$38</formula1>
    </dataValidation>
    <dataValidation type="list" allowBlank="1" showInputMessage="1" showErrorMessage="1" sqref="J10:K11 R10:S11" xr:uid="{F946BEB3-A645-44F4-B550-DC2EADCEDC42}">
      <formula1>$E$35:$E$38</formula1>
    </dataValidation>
    <dataValidation type="list" allowBlank="1" showInputMessage="1" showErrorMessage="1" sqref="H10:H11" xr:uid="{8DFD0E1A-2EC2-4C43-9DD6-C81DA4613258}">
      <formula1>$L$3:$L$4</formula1>
    </dataValidation>
    <dataValidation type="date" allowBlank="1" showInputMessage="1" showErrorMessage="1" sqref="Q10 Q11" xr:uid="{1C1838DA-587F-4141-A5FE-57688F5C22D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tabColor theme="5" tint="0.39997558519241921"/>
    <pageSetUpPr fitToPage="1"/>
  </sheetPr>
  <dimension ref="A1:K606"/>
  <sheetViews>
    <sheetView showGridLines="0" topLeftCell="A3" zoomScale="70" zoomScaleNormal="70" zoomScaleSheetLayoutView="100" zoomScalePageLayoutView="125" workbookViewId="0">
      <selection activeCell="A18" sqref="A18"/>
    </sheetView>
  </sheetViews>
  <sheetFormatPr baseColWidth="10" defaultColWidth="8.6640625" defaultRowHeight="12" x14ac:dyDescent="0.25"/>
  <cols>
    <col min="1" max="1" width="11.33203125" style="30" customWidth="1"/>
    <col min="2" max="2" width="36.88671875" style="14" customWidth="1"/>
    <col min="3" max="3" width="60.441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2" style="15" customWidth="1"/>
    <col min="12" max="16384" width="8.6640625" style="15"/>
  </cols>
  <sheetData>
    <row r="1" spans="1:11" x14ac:dyDescent="0.25">
      <c r="D1" s="14"/>
      <c r="E1" s="14"/>
      <c r="F1" s="14"/>
      <c r="G1" s="14"/>
      <c r="H1" s="14"/>
    </row>
    <row r="2" spans="1:11" ht="15.6" x14ac:dyDescent="0.25">
      <c r="A2" s="56" t="s">
        <v>305</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49"/>
      <c r="F4" s="449"/>
      <c r="G4" s="449"/>
      <c r="H4" s="450" t="s">
        <v>113</v>
      </c>
      <c r="I4" s="450"/>
      <c r="J4" s="450"/>
      <c r="K4" s="450"/>
    </row>
    <row r="5" spans="1:11" s="19" customFormat="1" ht="48" x14ac:dyDescent="0.25">
      <c r="A5" s="50" t="s">
        <v>114</v>
      </c>
      <c r="B5" s="50" t="s">
        <v>115</v>
      </c>
      <c r="C5" s="50" t="s">
        <v>116</v>
      </c>
      <c r="D5" s="52" t="s">
        <v>117</v>
      </c>
      <c r="E5" s="54" t="s">
        <v>118</v>
      </c>
      <c r="F5" s="54" t="s">
        <v>119</v>
      </c>
      <c r="G5" s="54" t="s">
        <v>120</v>
      </c>
      <c r="H5" s="110" t="s">
        <v>121</v>
      </c>
      <c r="I5" s="111" t="s">
        <v>122</v>
      </c>
      <c r="J5" s="111" t="s">
        <v>55</v>
      </c>
      <c r="K5" s="111" t="s">
        <v>123</v>
      </c>
    </row>
    <row r="6" spans="1:11" ht="54.75" customHeight="1" x14ac:dyDescent="0.25">
      <c r="A6" s="33" t="s">
        <v>306</v>
      </c>
      <c r="B6" s="61" t="s">
        <v>307</v>
      </c>
      <c r="C6" s="228" t="s">
        <v>308</v>
      </c>
      <c r="D6" s="200"/>
      <c r="E6" s="200"/>
      <c r="F6" s="200"/>
      <c r="G6" s="200"/>
      <c r="H6" s="104" t="str">
        <f>IF(OR(F6="No",F6=""),"",'C.R1'!E19)</f>
        <v/>
      </c>
      <c r="I6" s="104" t="str">
        <f>IF(OR(F6="No",F6=""),"",'C.R1'!N19)</f>
        <v/>
      </c>
      <c r="J6" s="104" t="str">
        <f>IF(OR(F6="No",F6=""),"",'C.R1'!V19)</f>
        <v/>
      </c>
      <c r="K6" s="46" t="str">
        <f>Aux!H11</f>
        <v>Incompleto</v>
      </c>
    </row>
    <row r="7" spans="1:11" ht="36" x14ac:dyDescent="0.25">
      <c r="A7" s="33" t="s">
        <v>309</v>
      </c>
      <c r="B7" s="61" t="s">
        <v>310</v>
      </c>
      <c r="C7" s="228" t="s">
        <v>311</v>
      </c>
      <c r="D7" s="200"/>
      <c r="E7" s="200"/>
      <c r="F7" s="200"/>
      <c r="G7" s="200"/>
      <c r="H7" s="104" t="str">
        <f>IF(OR(F7="No",F7=""),"",'C.R2'!E19)</f>
        <v/>
      </c>
      <c r="I7" s="104" t="str">
        <f>IF(OR(F7="No",F7=""),"",'C.R2'!N19)</f>
        <v/>
      </c>
      <c r="J7" s="104" t="str">
        <f>IF(OR(F7="No",F7=""),"",'C.R2'!V19)</f>
        <v/>
      </c>
      <c r="K7" s="46" t="str">
        <f>Aux!H12</f>
        <v>Incompleto</v>
      </c>
    </row>
    <row r="8" spans="1:11" ht="48" x14ac:dyDescent="0.25">
      <c r="A8" s="33" t="s">
        <v>312</v>
      </c>
      <c r="B8" s="61" t="s">
        <v>313</v>
      </c>
      <c r="C8" s="228" t="s">
        <v>314</v>
      </c>
      <c r="D8" s="200"/>
      <c r="E8" s="200"/>
      <c r="F8" s="200"/>
      <c r="G8" s="200"/>
      <c r="H8" s="104" t="str">
        <f>IF(OR(F8="No",F8=""),"",'C.R3'!E23)</f>
        <v/>
      </c>
      <c r="I8" s="104" t="str">
        <f>IF(OR(F8="No",F8=""),"",'C.R3'!N23)</f>
        <v/>
      </c>
      <c r="J8" s="104" t="str">
        <f>IF(OR(F8="No",F8=""),"",'C.R3'!V23)</f>
        <v/>
      </c>
      <c r="K8" s="46" t="str">
        <f>Aux!H13</f>
        <v>Incompleto</v>
      </c>
    </row>
    <row r="9" spans="1:11" ht="43.5" customHeight="1" x14ac:dyDescent="0.25">
      <c r="A9" s="33" t="s">
        <v>315</v>
      </c>
      <c r="B9" s="61" t="s">
        <v>316</v>
      </c>
      <c r="C9" s="228" t="s">
        <v>317</v>
      </c>
      <c r="D9" s="200"/>
      <c r="E9" s="200"/>
      <c r="F9" s="200"/>
      <c r="G9" s="200"/>
      <c r="H9" s="104" t="str">
        <f>IF(OR(F9="No",F9=""),"",'C.R4'!E22)</f>
        <v/>
      </c>
      <c r="I9" s="104" t="str">
        <f>IF(OR(F9="No",F9=""),"",'C.R4'!N22)</f>
        <v/>
      </c>
      <c r="J9" s="104" t="str">
        <f>IF(OR(F9="No",F9=""),"",'C.R4'!V22)</f>
        <v/>
      </c>
      <c r="K9" s="46" t="str">
        <f>Aux!H14</f>
        <v>Incompleto</v>
      </c>
    </row>
    <row r="10" spans="1:11" ht="36" x14ac:dyDescent="0.25">
      <c r="A10" s="33" t="s">
        <v>318</v>
      </c>
      <c r="B10" s="61" t="s">
        <v>319</v>
      </c>
      <c r="C10" s="228" t="s">
        <v>320</v>
      </c>
      <c r="D10" s="200"/>
      <c r="E10" s="200"/>
      <c r="F10" s="200"/>
      <c r="G10" s="200"/>
      <c r="H10" s="104" t="str">
        <f>IF(OR(F10="No",F10=""),"",'C.R5'!E15)</f>
        <v/>
      </c>
      <c r="I10" s="104" t="str">
        <f>IF(OR(F10="No",F10=""),"",'C.R5'!N15)</f>
        <v/>
      </c>
      <c r="J10" s="104" t="str">
        <f>IF(OR(F10="No",F10=""),"",'C.R5'!V15)</f>
        <v/>
      </c>
      <c r="K10" s="46" t="str">
        <f>Aux!H15</f>
        <v>Incompleto</v>
      </c>
    </row>
    <row r="11" spans="1:11" ht="43.5" customHeight="1" x14ac:dyDescent="0.25">
      <c r="A11" s="33" t="s">
        <v>321</v>
      </c>
      <c r="B11" s="61" t="s">
        <v>322</v>
      </c>
      <c r="C11" s="228" t="s">
        <v>323</v>
      </c>
      <c r="D11" s="200"/>
      <c r="E11" s="200"/>
      <c r="F11" s="200"/>
      <c r="G11" s="200"/>
      <c r="H11" s="104" t="str">
        <f>IF(OR(F11="No",F11=""),"",'C.R6'!E17)</f>
        <v/>
      </c>
      <c r="I11" s="104" t="str">
        <f>IF(OR(F11="No",F11=""),"",'C.R6'!N17)</f>
        <v/>
      </c>
      <c r="J11" s="104" t="str">
        <f>IF(OR(F11="No",F11=""),"",'C.R6'!V17)</f>
        <v/>
      </c>
      <c r="K11" s="46" t="str">
        <f>Aux!H16</f>
        <v>Incompleto</v>
      </c>
    </row>
    <row r="12" spans="1:11" ht="43.5" customHeight="1" x14ac:dyDescent="0.25">
      <c r="A12" s="33" t="s">
        <v>324</v>
      </c>
      <c r="B12" s="229" t="s">
        <v>325</v>
      </c>
      <c r="C12" s="230" t="s">
        <v>326</v>
      </c>
      <c r="D12" s="200"/>
      <c r="E12" s="200"/>
      <c r="F12" s="200"/>
      <c r="G12" s="200"/>
      <c r="H12" s="104" t="str">
        <f>IF(OR(F12="No",F12=""),"",'C.R7'!E16)</f>
        <v/>
      </c>
      <c r="I12" s="104" t="str">
        <f>IF(OR(F12="No",F12=""),"",'C.R7'!N16)</f>
        <v/>
      </c>
      <c r="J12" s="104" t="str">
        <f>IF(OR(F12="No",F12=""),"",'C.R7'!V16)</f>
        <v/>
      </c>
      <c r="K12" s="46" t="str">
        <f>Aux!H17</f>
        <v>Incompleto</v>
      </c>
    </row>
    <row r="13" spans="1:11" ht="38.25" customHeight="1" x14ac:dyDescent="0.25">
      <c r="A13" s="33" t="s">
        <v>327</v>
      </c>
      <c r="B13" s="61" t="s">
        <v>328</v>
      </c>
      <c r="C13" s="231" t="s">
        <v>329</v>
      </c>
      <c r="D13" s="200"/>
      <c r="E13" s="200"/>
      <c r="F13" s="200"/>
      <c r="G13" s="200"/>
      <c r="H13" s="104" t="str">
        <f>IF(OR(F13="No",F13=""),"",'C.R8'!E15)</f>
        <v/>
      </c>
      <c r="I13" s="104" t="str">
        <f>IF(OR(F13="No",F13=""),"",'C.R8'!N15)</f>
        <v/>
      </c>
      <c r="J13" s="104" t="str">
        <f>IF(OR(F13="No",F13=""),"",'C.R8'!V15)</f>
        <v/>
      </c>
      <c r="K13" s="46" t="str">
        <f>Aux!H18</f>
        <v>Incompleto</v>
      </c>
    </row>
    <row r="14" spans="1:11" ht="39.75" customHeight="1" x14ac:dyDescent="0.25">
      <c r="A14" s="33" t="s">
        <v>330</v>
      </c>
      <c r="B14" s="232" t="s">
        <v>140</v>
      </c>
      <c r="C14" s="228" t="s">
        <v>141</v>
      </c>
      <c r="D14" s="200"/>
      <c r="E14" s="200"/>
      <c r="F14" s="200"/>
      <c r="G14" s="200"/>
      <c r="H14" s="104" t="str">
        <f>IF(OR(F14="No",F14=""),"",'C.R9'!E13)</f>
        <v/>
      </c>
      <c r="I14" s="104" t="str">
        <f>IF(OR(F14="No",F14=""),"",'C.R9'!N13)</f>
        <v/>
      </c>
      <c r="J14" s="104" t="str">
        <f>IF(OR(F14="No",F14=""),"",'C.R9'!V13)</f>
        <v/>
      </c>
      <c r="K14" s="46" t="str">
        <f>Aux!H19</f>
        <v>Incompleto</v>
      </c>
    </row>
    <row r="15" spans="1:11" ht="43.5" customHeight="1" x14ac:dyDescent="0.25">
      <c r="A15" s="33" t="s">
        <v>331</v>
      </c>
      <c r="B15" s="61" t="s">
        <v>332</v>
      </c>
      <c r="C15" s="233" t="s">
        <v>147</v>
      </c>
      <c r="D15" s="200"/>
      <c r="E15" s="200"/>
      <c r="F15" s="200"/>
      <c r="G15" s="200"/>
      <c r="H15" s="104" t="str">
        <f>IF(OR(F15="No",F15=""),"",'C.R10'!E14)</f>
        <v/>
      </c>
      <c r="I15" s="104" t="str">
        <f>IF(OR(F15="No",F15=""),"",'C.R10'!N14)</f>
        <v/>
      </c>
      <c r="J15" s="104" t="str">
        <f>IF(OR(F15="No",F15=""),"",'C.R10'!V14)</f>
        <v/>
      </c>
      <c r="K15" s="46" t="str">
        <f>Aux!H20</f>
        <v>Incompleto</v>
      </c>
    </row>
    <row r="16" spans="1:11" s="31" customFormat="1" ht="39" customHeight="1" x14ac:dyDescent="0.25">
      <c r="A16" s="33" t="s">
        <v>333</v>
      </c>
      <c r="B16" s="234" t="s">
        <v>334</v>
      </c>
      <c r="C16" s="235" t="s">
        <v>150</v>
      </c>
      <c r="D16" s="200"/>
      <c r="E16" s="200"/>
      <c r="F16" s="200"/>
      <c r="G16" s="200"/>
      <c r="H16" s="104" t="str">
        <f>IF(OR(F16="No",F16=""),"",'C.R11'!E15)</f>
        <v/>
      </c>
      <c r="I16" s="104" t="str">
        <f>IF(OR(F16="No",F16=""),"",'C.R11'!N15)</f>
        <v/>
      </c>
      <c r="J16" s="104" t="str">
        <f>IF(OR(F16="No",F16=""),"",'C.R11'!V15)</f>
        <v/>
      </c>
      <c r="K16" s="46" t="str">
        <f>Aux!H21</f>
        <v>Incompleto</v>
      </c>
    </row>
    <row r="17" spans="1:10" s="256" customFormat="1" ht="45.75" hidden="1" customHeight="1" x14ac:dyDescent="0.25">
      <c r="A17" s="265" t="s">
        <v>335</v>
      </c>
      <c r="B17" s="200" t="s">
        <v>152</v>
      </c>
      <c r="C17" s="200" t="s">
        <v>153</v>
      </c>
      <c r="D17" s="200"/>
      <c r="E17" s="200"/>
      <c r="F17" s="200"/>
      <c r="G17" s="200"/>
      <c r="H17" s="257" t="str">
        <f>IF(OR(F17="No",F17=""),"",'C.RX'!E11)</f>
        <v/>
      </c>
      <c r="I17" s="257" t="str">
        <f>IF(OR(F17="No",F17=""),"",'C.RX'!N11)</f>
        <v/>
      </c>
      <c r="J17" s="257" t="str">
        <f>IF(OR(F17="No",F17=""),"",'C.RX'!V11)</f>
        <v/>
      </c>
    </row>
    <row r="18" spans="1:10" s="256" customFormat="1" ht="45.75" customHeight="1" x14ac:dyDescent="0.25">
      <c r="A18" s="265" t="s">
        <v>335</v>
      </c>
      <c r="B18" s="200" t="s">
        <v>152</v>
      </c>
      <c r="C18" s="200" t="s">
        <v>153</v>
      </c>
      <c r="D18" s="200"/>
      <c r="E18" s="200"/>
      <c r="F18" s="200"/>
      <c r="G18" s="200"/>
      <c r="H18" s="257" t="str">
        <f>IF(OR(F18="No",F18=""),"",'C.RX'!E12)</f>
        <v/>
      </c>
      <c r="I18" s="257" t="str">
        <f>IF(OR(F18="No",F18=""),"",'C.RX'!N12)</f>
        <v/>
      </c>
      <c r="J18" s="257" t="str">
        <f>IF(OR(F18="No",F18=""),"",'C.RX'!V12)</f>
        <v/>
      </c>
    </row>
    <row r="19" spans="1:10" ht="36" x14ac:dyDescent="0.25">
      <c r="D19" s="14"/>
      <c r="E19" s="61" t="s">
        <v>939</v>
      </c>
      <c r="F19" s="61"/>
      <c r="G19" s="61"/>
      <c r="H19" s="227">
        <f>MAX(H6:H18)</f>
        <v>0</v>
      </c>
      <c r="I19" s="227">
        <f>MAX(I6:I18)</f>
        <v>0</v>
      </c>
      <c r="J19" s="227">
        <f>MAX(J6:J18)</f>
        <v>0</v>
      </c>
    </row>
    <row r="20" spans="1:10" x14ac:dyDescent="0.25">
      <c r="D20" s="14"/>
      <c r="E20" s="14"/>
      <c r="F20" s="14"/>
      <c r="G20" s="14"/>
      <c r="H20" s="14"/>
    </row>
    <row r="21" spans="1:10" x14ac:dyDescent="0.25">
      <c r="D21" s="14"/>
      <c r="E21" s="14"/>
      <c r="F21" s="14"/>
      <c r="G21" s="14"/>
      <c r="H21" s="14"/>
    </row>
    <row r="22" spans="1:10" x14ac:dyDescent="0.25">
      <c r="D22" s="14"/>
      <c r="E22" s="14"/>
      <c r="F22" s="14"/>
      <c r="G22" s="14"/>
      <c r="H22" s="14"/>
    </row>
    <row r="23" spans="1:10" x14ac:dyDescent="0.25">
      <c r="D23" s="14"/>
      <c r="E23" s="14"/>
      <c r="F23" s="14"/>
      <c r="G23" s="14"/>
      <c r="H23" s="14"/>
    </row>
    <row r="24" spans="1:10" x14ac:dyDescent="0.25">
      <c r="D24" s="14"/>
      <c r="E24" s="14"/>
      <c r="F24" s="14"/>
      <c r="G24" s="14"/>
      <c r="H24" s="14"/>
    </row>
    <row r="25" spans="1:10" x14ac:dyDescent="0.25">
      <c r="D25" s="14"/>
      <c r="E25" s="14"/>
      <c r="F25" s="14"/>
      <c r="G25" s="14"/>
      <c r="H25" s="14"/>
    </row>
    <row r="26" spans="1:10" x14ac:dyDescent="0.25">
      <c r="D26" s="14"/>
      <c r="E26" s="14"/>
      <c r="F26" s="14"/>
      <c r="G26" s="14"/>
      <c r="H26" s="14"/>
    </row>
    <row r="27" spans="1:10" x14ac:dyDescent="0.25">
      <c r="D27" s="14"/>
      <c r="E27" s="14"/>
      <c r="F27" s="14"/>
      <c r="G27" s="14"/>
      <c r="H27" s="14"/>
    </row>
    <row r="28" spans="1:10" x14ac:dyDescent="0.25">
      <c r="D28" s="14"/>
      <c r="E28" s="14"/>
      <c r="F28" s="14"/>
      <c r="G28" s="14"/>
      <c r="H28" s="14"/>
    </row>
    <row r="29" spans="1:10" x14ac:dyDescent="0.25">
      <c r="D29" s="14"/>
      <c r="E29" s="14"/>
      <c r="F29" s="14"/>
      <c r="G29" s="14"/>
      <c r="H29" s="14"/>
    </row>
    <row r="30" spans="1:10" x14ac:dyDescent="0.25">
      <c r="D30" s="14"/>
      <c r="E30" s="14"/>
      <c r="F30" s="14"/>
      <c r="G30" s="14"/>
      <c r="H30" s="14"/>
    </row>
    <row r="31" spans="1:10" x14ac:dyDescent="0.25">
      <c r="D31" s="14"/>
      <c r="E31" s="14"/>
      <c r="F31" s="14"/>
      <c r="G31" s="14"/>
      <c r="H31" s="14"/>
    </row>
    <row r="32" spans="1:10" x14ac:dyDescent="0.25">
      <c r="D32" s="14"/>
      <c r="E32" s="14"/>
      <c r="F32" s="14"/>
      <c r="G32" s="14"/>
      <c r="H32" s="14"/>
    </row>
    <row r="33" spans="4:8" x14ac:dyDescent="0.25">
      <c r="D33" s="14"/>
      <c r="E33" s="14"/>
      <c r="F33" s="14"/>
      <c r="G33" s="14"/>
      <c r="H33" s="14"/>
    </row>
    <row r="34" spans="4:8" x14ac:dyDescent="0.25">
      <c r="D34" s="14"/>
      <c r="E34" s="14"/>
      <c r="F34" s="14"/>
      <c r="G34" s="14"/>
      <c r="H34" s="14"/>
    </row>
    <row r="35" spans="4:8" x14ac:dyDescent="0.25">
      <c r="D35" s="14"/>
      <c r="E35" s="14"/>
      <c r="F35" s="14"/>
      <c r="G35" s="14"/>
      <c r="H35" s="14"/>
    </row>
    <row r="36" spans="4:8" x14ac:dyDescent="0.25">
      <c r="D36" s="14"/>
      <c r="E36" s="14"/>
      <c r="F36" s="14"/>
      <c r="G36" s="14"/>
      <c r="H36" s="14"/>
    </row>
    <row r="37" spans="4:8" hidden="1" x14ac:dyDescent="0.25">
      <c r="D37" s="14"/>
      <c r="E37" s="14"/>
      <c r="F37" s="14" t="s">
        <v>155</v>
      </c>
      <c r="G37" s="14"/>
      <c r="H37" s="14"/>
    </row>
    <row r="38" spans="4:8" hidden="1" x14ac:dyDescent="0.25">
      <c r="D38" s="14"/>
      <c r="E38" s="14"/>
      <c r="F38" s="14" t="s">
        <v>156</v>
      </c>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hidden="1" x14ac:dyDescent="0.25">
      <c r="D42" s="14"/>
      <c r="E42" s="14"/>
      <c r="F42" s="14"/>
      <c r="G42" s="14"/>
      <c r="H42" s="14"/>
    </row>
    <row r="43" spans="4:8" hidden="1"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x14ac:dyDescent="0.25">
      <c r="D51" s="14"/>
      <c r="E51" s="14"/>
      <c r="F51" s="14"/>
      <c r="G51" s="14"/>
      <c r="H51" s="14"/>
    </row>
    <row r="52" spans="4:8" x14ac:dyDescent="0.25">
      <c r="D52" s="14"/>
      <c r="E52" s="14"/>
      <c r="F52" s="14"/>
      <c r="G52" s="14"/>
      <c r="H52" s="14"/>
    </row>
    <row r="53" spans="4:8" x14ac:dyDescent="0.25">
      <c r="D53" s="14"/>
      <c r="E53" s="14"/>
      <c r="F53" s="14"/>
      <c r="G53" s="14"/>
      <c r="H53" s="14"/>
    </row>
    <row r="54" spans="4:8" x14ac:dyDescent="0.25">
      <c r="D54" s="14"/>
      <c r="E54" s="14"/>
      <c r="F54" s="14"/>
      <c r="G54" s="14"/>
      <c r="H54" s="14"/>
    </row>
    <row r="55" spans="4:8" x14ac:dyDescent="0.25">
      <c r="D55" s="14"/>
      <c r="E55" s="14"/>
      <c r="F55" s="14"/>
      <c r="G55" s="14"/>
      <c r="H55" s="14"/>
    </row>
    <row r="56" spans="4:8" x14ac:dyDescent="0.25">
      <c r="D56" s="14"/>
      <c r="E56" s="14"/>
      <c r="F56" s="14"/>
      <c r="G56" s="14"/>
      <c r="H56" s="14"/>
    </row>
    <row r="57" spans="4:8"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ht="15.75" hidden="1" customHeight="1" x14ac:dyDescent="0.25">
      <c r="D73" s="14"/>
      <c r="E73" s="14"/>
      <c r="F73" s="14"/>
      <c r="G73" s="14"/>
      <c r="H73" s="14"/>
    </row>
    <row r="74" spans="4:8" ht="15.75" hidden="1" customHeight="1" x14ac:dyDescent="0.25">
      <c r="D74" s="14"/>
      <c r="E74" s="14"/>
      <c r="F74" s="14"/>
      <c r="G74" s="14"/>
      <c r="H74" s="14"/>
    </row>
    <row r="75" spans="4:8" ht="15.75" hidden="1" customHeight="1" x14ac:dyDescent="0.25">
      <c r="D75" s="14"/>
      <c r="E75" s="14"/>
      <c r="F75" s="14"/>
      <c r="G75" s="14"/>
      <c r="H75" s="14"/>
    </row>
    <row r="76" spans="4:8" ht="15.75" hidden="1" customHeight="1" x14ac:dyDescent="0.25">
      <c r="D76" s="14"/>
      <c r="E76" s="14"/>
      <c r="F76" s="14"/>
      <c r="G76" s="14"/>
      <c r="H76" s="14"/>
    </row>
    <row r="77" spans="4:8" ht="15.75" hidden="1" customHeight="1" x14ac:dyDescent="0.25">
      <c r="D77" s="14"/>
      <c r="E77" s="14"/>
      <c r="F77" s="14"/>
      <c r="G77" s="14"/>
      <c r="H77" s="14"/>
    </row>
    <row r="78" spans="4:8" ht="15.75" hidden="1" customHeight="1" x14ac:dyDescent="0.25">
      <c r="D78" s="14"/>
      <c r="E78" s="14"/>
      <c r="F78" s="14"/>
      <c r="G78" s="14"/>
      <c r="H78" s="14"/>
    </row>
    <row r="79" spans="4:8" ht="15.75" hidden="1" customHeight="1"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row r="600" spans="4:8" x14ac:dyDescent="0.25">
      <c r="D600" s="14"/>
      <c r="E600" s="14"/>
      <c r="F600" s="14"/>
      <c r="G600" s="14"/>
      <c r="H600" s="14"/>
    </row>
    <row r="601" spans="4:8" x14ac:dyDescent="0.25">
      <c r="D601" s="14"/>
      <c r="E601" s="14"/>
      <c r="F601" s="14"/>
      <c r="G601" s="14"/>
      <c r="H601" s="14"/>
    </row>
    <row r="602" spans="4:8" x14ac:dyDescent="0.25">
      <c r="D602" s="14"/>
      <c r="E602" s="14"/>
      <c r="F602" s="14"/>
      <c r="G602" s="14"/>
      <c r="H602" s="14"/>
    </row>
    <row r="603" spans="4:8" x14ac:dyDescent="0.25">
      <c r="D603" s="14"/>
      <c r="E603" s="14"/>
      <c r="F603" s="14"/>
      <c r="G603" s="14"/>
      <c r="H603" s="14"/>
    </row>
    <row r="604" spans="4:8" x14ac:dyDescent="0.25">
      <c r="D604" s="14"/>
      <c r="E604" s="14"/>
      <c r="F604" s="14"/>
      <c r="G604" s="14"/>
      <c r="H604" s="14"/>
    </row>
    <row r="605" spans="4:8" x14ac:dyDescent="0.25">
      <c r="D605" s="14"/>
      <c r="E605" s="14"/>
      <c r="F605" s="14"/>
      <c r="G605" s="14"/>
      <c r="H605" s="14"/>
    </row>
    <row r="606" spans="4:8" x14ac:dyDescent="0.25">
      <c r="D606" s="14"/>
      <c r="E606" s="14"/>
      <c r="F606" s="14"/>
      <c r="G606" s="14"/>
      <c r="H606" s="14"/>
    </row>
  </sheetData>
  <sheetProtection algorithmName="SHA-512" hashValue="DY1bCEXyH6ma60BoAtVbYFiJ/WvJ7d12R8/v1wQgu5LdxYfI0LClTGgIJ4PWQ+tePzcrvuy5t+i3PAfkSniieA==" saltValue="vgzJz0DU6DNUYUSFC9HDPA==" spinCount="100000" sheet="1" formatCells="0" formatColumns="0" formatRows="0" insertRows="0" deleteRows="0" selectLockedCells="1" autoFilter="0" pivotTables="0"/>
  <mergeCells count="2">
    <mergeCell ref="A4:G4"/>
    <mergeCell ref="H4:K4"/>
  </mergeCells>
  <conditionalFormatting sqref="H6:J19">
    <cfRule type="cellIs" dxfId="1151" priority="1" operator="between">
      <formula>6.01</formula>
      <formula>16</formula>
    </cfRule>
    <cfRule type="cellIs" dxfId="1150" priority="2" operator="between">
      <formula>3.01</formula>
      <formula>6</formula>
    </cfRule>
    <cfRule type="cellIs" dxfId="1149" priority="3" operator="between">
      <formula>1</formula>
      <formula>3</formula>
    </cfRule>
    <cfRule type="containsBlanks" dxfId="1148" priority="4">
      <formula>LEN(TRIM(H6))=0</formula>
    </cfRule>
  </conditionalFormatting>
  <conditionalFormatting sqref="K6:K16">
    <cfRule type="containsText" dxfId="1147" priority="5" operator="containsText" text="Incompleto">
      <formula>NOT(ISERROR(SEARCH("Incompleto",K6)))</formula>
    </cfRule>
    <cfRule type="containsText" dxfId="1146" priority="6" operator="containsText" text="Completo">
      <formula>NOT(ISERROR(SEARCH("Completo",K6)))</formula>
    </cfRule>
  </conditionalFormatting>
  <dataValidations count="1">
    <dataValidation type="list" allowBlank="1" showInputMessage="1" showErrorMessage="1" sqref="F6:F18" xr:uid="{8E6A7FDE-1A36-47D0-9645-CBBFF9B34746}">
      <formula1>$F$37:$F$38</formula1>
    </dataValidation>
  </dataValidations>
  <pageMargins left="0.70866141732283472" right="0.70866141732283472" top="0.74803149606299213" bottom="0.74803149606299213" header="0.31496062992125984" footer="0.31496062992125984"/>
  <pageSetup paperSize="8" scale="72" fitToHeight="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tabColor theme="5" tint="0.39997558519241921"/>
    <pageSetUpPr fitToPage="1"/>
  </sheetPr>
  <dimension ref="A1:V45"/>
  <sheetViews>
    <sheetView showGridLines="0" zoomScale="80" zoomScaleNormal="80" workbookViewId="0">
      <selection activeCell="H10" sqref="H10"/>
    </sheetView>
  </sheetViews>
  <sheetFormatPr baseColWidth="10" defaultColWidth="8.6640625" defaultRowHeight="13.2" x14ac:dyDescent="0.25"/>
  <cols>
    <col min="1" max="1" width="12.6640625" style="16" customWidth="1"/>
    <col min="2" max="2" width="83.5546875" style="16" bestFit="1"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26"/>
      <c r="L1" s="26"/>
      <c r="M1" s="26"/>
      <c r="N1" s="26"/>
      <c r="O1" s="15"/>
      <c r="P1" s="15"/>
      <c r="Q1" s="15"/>
    </row>
    <row r="2" spans="1:22" ht="13.8" thickBot="1" x14ac:dyDescent="0.3">
      <c r="A2" s="15"/>
      <c r="B2" s="15"/>
      <c r="C2" s="15"/>
      <c r="D2" s="15"/>
      <c r="E2" s="15"/>
      <c r="F2" s="15"/>
      <c r="G2" s="15"/>
      <c r="H2" s="15"/>
      <c r="I2" s="15"/>
      <c r="J2" s="15"/>
      <c r="K2" s="26"/>
      <c r="L2" s="26"/>
      <c r="M2" s="26"/>
      <c r="N2" s="26"/>
      <c r="O2" s="15"/>
      <c r="P2" s="15"/>
      <c r="Q2" s="15"/>
    </row>
    <row r="3" spans="1:22" s="18" customFormat="1" ht="15" x14ac:dyDescent="0.25">
      <c r="C3" s="458" t="s">
        <v>112</v>
      </c>
      <c r="D3" s="459"/>
      <c r="E3" s="460"/>
      <c r="F3" s="460"/>
      <c r="G3" s="460"/>
      <c r="H3" s="460"/>
      <c r="I3" s="461"/>
      <c r="J3" s="17"/>
      <c r="K3" s="299"/>
      <c r="L3" s="24" t="s">
        <v>157</v>
      </c>
      <c r="M3" s="24" t="s">
        <v>158</v>
      </c>
      <c r="N3" s="299"/>
      <c r="O3" s="17"/>
    </row>
    <row r="4" spans="1:22" s="20" customFormat="1" ht="24.6" x14ac:dyDescent="0.3">
      <c r="B4" s="41"/>
      <c r="C4" s="462" t="s">
        <v>114</v>
      </c>
      <c r="D4" s="463"/>
      <c r="E4" s="466" t="s">
        <v>115</v>
      </c>
      <c r="F4" s="467"/>
      <c r="G4" s="48" t="s">
        <v>116</v>
      </c>
      <c r="H4" s="43" t="s">
        <v>159</v>
      </c>
      <c r="I4" s="49" t="s">
        <v>160</v>
      </c>
      <c r="J4" s="19"/>
      <c r="K4" s="24"/>
      <c r="L4" s="24" t="s">
        <v>156</v>
      </c>
      <c r="M4" s="24" t="s">
        <v>161</v>
      </c>
      <c r="N4" s="24"/>
      <c r="O4" s="19"/>
    </row>
    <row r="5" spans="1:22" s="27" customFormat="1" ht="54" customHeight="1" thickBot="1" x14ac:dyDescent="0.3">
      <c r="B5" s="42"/>
      <c r="C5" s="470" t="str">
        <f>'2. Contratación (C)'!A6</f>
        <v>C.R1</v>
      </c>
      <c r="D5" s="471"/>
      <c r="E5" s="472" t="str">
        <f>'2. Contratación (C)'!B6</f>
        <v xml:space="preserve">Limitación de la concurrencia </v>
      </c>
      <c r="F5" s="473"/>
      <c r="G5" s="114" t="str">
        <f>'2. Contratación (C)'!C6</f>
        <v>Manipulación del procedimiento de preparación y/o adjudicación, limitándose el acceso a la contratación pública en condiciones de igualdad y no discriminación a todos los licitadores.</v>
      </c>
      <c r="H5" s="112">
        <f>'2. Contratación (C)'!D6</f>
        <v>0</v>
      </c>
      <c r="I5" s="113">
        <f>'2. Contratación (C)'!E6</f>
        <v>0</v>
      </c>
      <c r="J5" s="15"/>
      <c r="K5" s="26"/>
      <c r="L5" s="26"/>
      <c r="M5" s="26" t="s">
        <v>162</v>
      </c>
      <c r="N5" s="26"/>
      <c r="O5" s="15"/>
    </row>
    <row r="6" spans="1:22" x14ac:dyDescent="0.25">
      <c r="A6" s="15"/>
      <c r="B6" s="15"/>
      <c r="C6" s="15"/>
      <c r="D6" s="15"/>
      <c r="E6" s="15"/>
      <c r="F6" s="15"/>
      <c r="G6" s="15"/>
      <c r="H6" s="15"/>
      <c r="I6" s="15"/>
      <c r="J6" s="15"/>
      <c r="K6" s="26"/>
      <c r="L6" s="26"/>
      <c r="M6" s="26"/>
      <c r="N6" s="26"/>
      <c r="O6" s="15"/>
      <c r="P6" s="15"/>
      <c r="Q6" s="15"/>
    </row>
    <row r="7" spans="1:22" ht="61.95" customHeight="1"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5.4"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339</v>
      </c>
      <c r="B10" s="236" t="s">
        <v>340</v>
      </c>
      <c r="C10" s="189"/>
      <c r="D10" s="189"/>
      <c r="E10" s="184" t="str">
        <f>IF(OR(C10="",D10=""),"",C10*D10)</f>
        <v/>
      </c>
      <c r="F10" s="115" t="s">
        <v>341</v>
      </c>
      <c r="G10" s="314" t="s">
        <v>342</v>
      </c>
      <c r="H10" s="190"/>
      <c r="I10" s="190"/>
      <c r="J10" s="189"/>
      <c r="K10" s="189"/>
      <c r="L10" s="115" t="str">
        <f>IF(ISNUMBER(C10),IF(C10+J10&gt;1,C10+J10,1),"")</f>
        <v/>
      </c>
      <c r="M10" s="115" t="str">
        <f t="shared" ref="L10:M18" si="0">IF(ISNUMBER(D10),IF(D10+K10&gt;1,D10+K10,1),"")</f>
        <v/>
      </c>
      <c r="N10" s="118" t="str">
        <f>IF(OR(L10="",M10=""),"",L10*M10)</f>
        <v/>
      </c>
      <c r="O10" s="191"/>
      <c r="P10" s="191"/>
      <c r="Q10" s="308"/>
      <c r="R10" s="189"/>
      <c r="S10" s="189"/>
      <c r="T10" s="115" t="str">
        <f>IF(ISNUMBER($L10),IF($L10+R10&gt;1,$L10+R10,1),"")</f>
        <v/>
      </c>
      <c r="U10" s="115" t="str">
        <f>IF(ISNUMBER($M10),IF($M10+S10&gt;1,$M10+S10,1),"")</f>
        <v/>
      </c>
      <c r="V10" s="118" t="str">
        <f>IF(OR(T10="",U10=""),"",T10*U10)</f>
        <v/>
      </c>
    </row>
    <row r="11" spans="1:22" ht="132" x14ac:dyDescent="0.25">
      <c r="A11" s="115" t="s">
        <v>343</v>
      </c>
      <c r="B11" s="178" t="s">
        <v>344</v>
      </c>
      <c r="C11" s="189"/>
      <c r="D11" s="189"/>
      <c r="E11" s="184" t="str">
        <f>IF(OR(C11="",D11=""),"",C11*D11)</f>
        <v/>
      </c>
      <c r="F11" s="115" t="s">
        <v>345</v>
      </c>
      <c r="G11" s="314" t="s">
        <v>346</v>
      </c>
      <c r="H11" s="190"/>
      <c r="I11" s="190"/>
      <c r="J11" s="189"/>
      <c r="K11" s="189"/>
      <c r="L11" s="115" t="str">
        <f t="shared" si="0"/>
        <v/>
      </c>
      <c r="M11" s="115" t="str">
        <f t="shared" si="0"/>
        <v/>
      </c>
      <c r="N11" s="118" t="str">
        <f t="shared" ref="N11:N18" si="1">IF(OR(L11="",M11=""),"",L11*M11)</f>
        <v/>
      </c>
      <c r="O11" s="191"/>
      <c r="P11" s="191"/>
      <c r="Q11" s="308"/>
      <c r="R11" s="189"/>
      <c r="S11" s="189"/>
      <c r="T11" s="115" t="str">
        <f t="shared" ref="T11:T18" si="2">IF(ISNUMBER($L11),IF($L11+R11&gt;1,$L11+R11,1),"")</f>
        <v/>
      </c>
      <c r="U11" s="115" t="str">
        <f t="shared" ref="U11:U18" si="3">IF(ISNUMBER($M11),IF($M11+S11&gt;1,$M11+S11,1),"")</f>
        <v/>
      </c>
      <c r="V11" s="118" t="str">
        <f t="shared" ref="V11:V18" si="4">IF(OR(T11="",U11=""),"",T11*U11)</f>
        <v/>
      </c>
    </row>
    <row r="12" spans="1:22" ht="132" x14ac:dyDescent="0.25">
      <c r="A12" s="115" t="s">
        <v>347</v>
      </c>
      <c r="B12" s="183" t="s">
        <v>348</v>
      </c>
      <c r="C12" s="189"/>
      <c r="D12" s="189"/>
      <c r="E12" s="184" t="str">
        <f>IF(OR(C12="",D12=""),"",C12*D12)</f>
        <v/>
      </c>
      <c r="F12" s="115" t="s">
        <v>349</v>
      </c>
      <c r="G12" s="314" t="s">
        <v>350</v>
      </c>
      <c r="H12" s="190"/>
      <c r="I12" s="190"/>
      <c r="J12" s="189"/>
      <c r="K12" s="189"/>
      <c r="L12" s="115" t="str">
        <f t="shared" si="0"/>
        <v/>
      </c>
      <c r="M12" s="115" t="str">
        <f t="shared" si="0"/>
        <v/>
      </c>
      <c r="N12" s="118" t="str">
        <f t="shared" si="1"/>
        <v/>
      </c>
      <c r="O12" s="191"/>
      <c r="P12" s="191"/>
      <c r="Q12" s="308"/>
      <c r="R12" s="189"/>
      <c r="S12" s="189"/>
      <c r="T12" s="115" t="str">
        <f t="shared" si="2"/>
        <v/>
      </c>
      <c r="U12" s="115" t="str">
        <f t="shared" si="3"/>
        <v/>
      </c>
      <c r="V12" s="118" t="str">
        <f t="shared" si="4"/>
        <v/>
      </c>
    </row>
    <row r="13" spans="1:22" ht="72" x14ac:dyDescent="0.25">
      <c r="A13" s="115" t="s">
        <v>351</v>
      </c>
      <c r="B13" s="237" t="s">
        <v>352</v>
      </c>
      <c r="C13" s="189"/>
      <c r="D13" s="189"/>
      <c r="E13" s="184" t="str">
        <f t="shared" ref="E13:E18" si="5">IF(OR(C13="",D13=""),"",C13*D13)</f>
        <v/>
      </c>
      <c r="F13" s="115" t="s">
        <v>353</v>
      </c>
      <c r="G13" s="315" t="s">
        <v>354</v>
      </c>
      <c r="H13" s="190"/>
      <c r="I13" s="190"/>
      <c r="J13" s="189"/>
      <c r="K13" s="189"/>
      <c r="L13" s="115" t="str">
        <f t="shared" si="0"/>
        <v/>
      </c>
      <c r="M13" s="115" t="str">
        <f t="shared" si="0"/>
        <v/>
      </c>
      <c r="N13" s="118" t="str">
        <f t="shared" si="1"/>
        <v/>
      </c>
      <c r="O13" s="191"/>
      <c r="P13" s="191"/>
      <c r="Q13" s="308"/>
      <c r="R13" s="189"/>
      <c r="S13" s="189"/>
      <c r="T13" s="115" t="str">
        <f t="shared" si="2"/>
        <v/>
      </c>
      <c r="U13" s="115" t="str">
        <f t="shared" si="3"/>
        <v/>
      </c>
      <c r="V13" s="118" t="str">
        <f t="shared" si="4"/>
        <v/>
      </c>
    </row>
    <row r="14" spans="1:22" ht="144" x14ac:dyDescent="0.25">
      <c r="A14" s="115" t="s">
        <v>355</v>
      </c>
      <c r="B14" s="183" t="s">
        <v>356</v>
      </c>
      <c r="C14" s="189"/>
      <c r="D14" s="189"/>
      <c r="E14" s="184" t="str">
        <f t="shared" si="5"/>
        <v/>
      </c>
      <c r="F14" s="115" t="s">
        <v>357</v>
      </c>
      <c r="G14" s="313" t="s">
        <v>358</v>
      </c>
      <c r="H14" s="190"/>
      <c r="I14" s="190"/>
      <c r="J14" s="189"/>
      <c r="K14" s="189"/>
      <c r="L14" s="115" t="str">
        <f t="shared" si="0"/>
        <v/>
      </c>
      <c r="M14" s="115" t="str">
        <f t="shared" si="0"/>
        <v/>
      </c>
      <c r="N14" s="118" t="str">
        <f t="shared" si="1"/>
        <v/>
      </c>
      <c r="O14" s="191"/>
      <c r="P14" s="191"/>
      <c r="Q14" s="308"/>
      <c r="R14" s="189"/>
      <c r="S14" s="189"/>
      <c r="T14" s="115" t="str">
        <f t="shared" si="2"/>
        <v/>
      </c>
      <c r="U14" s="115" t="str">
        <f t="shared" si="3"/>
        <v/>
      </c>
      <c r="V14" s="118" t="str">
        <f t="shared" si="4"/>
        <v/>
      </c>
    </row>
    <row r="15" spans="1:22" ht="48" x14ac:dyDescent="0.25">
      <c r="A15" s="115" t="s">
        <v>359</v>
      </c>
      <c r="B15" s="238" t="s">
        <v>360</v>
      </c>
      <c r="C15" s="189"/>
      <c r="D15" s="189"/>
      <c r="E15" s="184" t="str">
        <f t="shared" si="5"/>
        <v/>
      </c>
      <c r="F15" s="115" t="s">
        <v>361</v>
      </c>
      <c r="G15" s="316" t="s">
        <v>362</v>
      </c>
      <c r="H15" s="190"/>
      <c r="I15" s="190"/>
      <c r="J15" s="189"/>
      <c r="K15" s="189"/>
      <c r="L15" s="115" t="str">
        <f t="shared" si="0"/>
        <v/>
      </c>
      <c r="M15" s="115" t="str">
        <f t="shared" si="0"/>
        <v/>
      </c>
      <c r="N15" s="118" t="str">
        <f t="shared" si="1"/>
        <v/>
      </c>
      <c r="O15" s="191"/>
      <c r="P15" s="191"/>
      <c r="Q15" s="308"/>
      <c r="R15" s="189"/>
      <c r="S15" s="189"/>
      <c r="T15" s="115" t="str">
        <f t="shared" si="2"/>
        <v/>
      </c>
      <c r="U15" s="115" t="str">
        <f t="shared" si="3"/>
        <v/>
      </c>
      <c r="V15" s="118" t="str">
        <f t="shared" si="4"/>
        <v/>
      </c>
    </row>
    <row r="16" spans="1:22" ht="96" x14ac:dyDescent="0.25">
      <c r="A16" s="115" t="s">
        <v>363</v>
      </c>
      <c r="B16" s="238" t="s">
        <v>364</v>
      </c>
      <c r="C16" s="189"/>
      <c r="D16" s="189"/>
      <c r="E16" s="184" t="str">
        <f t="shared" si="5"/>
        <v/>
      </c>
      <c r="F16" s="115" t="s">
        <v>365</v>
      </c>
      <c r="G16" s="316" t="s">
        <v>366</v>
      </c>
      <c r="H16" s="190"/>
      <c r="I16" s="190"/>
      <c r="J16" s="189"/>
      <c r="K16" s="189"/>
      <c r="L16" s="115" t="str">
        <f t="shared" si="0"/>
        <v/>
      </c>
      <c r="M16" s="115" t="str">
        <f t="shared" si="0"/>
        <v/>
      </c>
      <c r="N16" s="118" t="str">
        <f t="shared" si="1"/>
        <v/>
      </c>
      <c r="O16" s="191"/>
      <c r="P16" s="191"/>
      <c r="Q16" s="308"/>
      <c r="R16" s="189"/>
      <c r="S16" s="189"/>
      <c r="T16" s="115" t="str">
        <f t="shared" si="2"/>
        <v/>
      </c>
      <c r="U16" s="115" t="str">
        <f t="shared" si="3"/>
        <v/>
      </c>
      <c r="V16" s="118" t="str">
        <f t="shared" si="4"/>
        <v/>
      </c>
    </row>
    <row r="17" spans="1:22" s="194" customFormat="1" ht="72" hidden="1" customHeight="1" x14ac:dyDescent="0.25">
      <c r="A17" s="190" t="s">
        <v>367</v>
      </c>
      <c r="B17" s="192" t="s">
        <v>201</v>
      </c>
      <c r="C17" s="189"/>
      <c r="D17" s="189"/>
      <c r="E17" s="254" t="str">
        <f t="shared" ref="E17" si="6">IF(OR(C17="",D17=""),"",C17*D17)</f>
        <v/>
      </c>
      <c r="F17" s="190" t="s">
        <v>368</v>
      </c>
      <c r="G17" s="192" t="s">
        <v>203</v>
      </c>
      <c r="H17" s="190"/>
      <c r="I17" s="190"/>
      <c r="J17" s="189"/>
      <c r="K17" s="189"/>
      <c r="L17" s="252" t="str">
        <f t="shared" ref="L17" si="7">IF(ISNUMBER(C17),IF(C17+J17&gt;1,C17+J17,1),"")</f>
        <v/>
      </c>
      <c r="M17" s="252" t="str">
        <f t="shared" ref="M17" si="8">IF(ISNUMBER(D17),IF(D17+K17&gt;1,D17+K17,1),"")</f>
        <v/>
      </c>
      <c r="N17" s="251" t="str">
        <f t="shared" ref="N17" si="9">IF(OR(L17="",M17=""),"",L17*M17)</f>
        <v/>
      </c>
      <c r="O17" s="192" t="s">
        <v>203</v>
      </c>
      <c r="P17" s="193"/>
      <c r="Q17" s="308"/>
      <c r="R17" s="189"/>
      <c r="S17" s="189"/>
      <c r="T17" s="252" t="str">
        <f t="shared" ref="T17" si="10">IF(ISNUMBER($L17),IF($L17+R17&gt;1,$L17+R17,1),"")</f>
        <v/>
      </c>
      <c r="U17" s="252" t="str">
        <f t="shared" ref="U17" si="11">IF(ISNUMBER($M17),IF($M17+S17&gt;1,$M17+S17,1),"")</f>
        <v/>
      </c>
      <c r="V17" s="251" t="str">
        <f t="shared" ref="V17" si="12">IF(OR(T17="",U17=""),"",T17*U17)</f>
        <v/>
      </c>
    </row>
    <row r="18" spans="1:22" s="194" customFormat="1" ht="72" customHeight="1" x14ac:dyDescent="0.25">
      <c r="A18" s="190" t="s">
        <v>367</v>
      </c>
      <c r="B18" s="192" t="s">
        <v>201</v>
      </c>
      <c r="C18" s="190"/>
      <c r="D18" s="190"/>
      <c r="E18" s="254" t="str">
        <f t="shared" si="5"/>
        <v/>
      </c>
      <c r="F18" s="190" t="s">
        <v>368</v>
      </c>
      <c r="G18" s="192" t="s">
        <v>203</v>
      </c>
      <c r="H18" s="190"/>
      <c r="I18" s="190"/>
      <c r="J18" s="190"/>
      <c r="K18" s="190"/>
      <c r="L18" s="252" t="str">
        <f t="shared" si="0"/>
        <v/>
      </c>
      <c r="M18" s="252" t="str">
        <f t="shared" si="0"/>
        <v/>
      </c>
      <c r="N18" s="251" t="str">
        <f t="shared" si="1"/>
        <v/>
      </c>
      <c r="O18" s="192" t="s">
        <v>203</v>
      </c>
      <c r="P18" s="193"/>
      <c r="Q18" s="308"/>
      <c r="R18" s="190"/>
      <c r="S18" s="190"/>
      <c r="T18" s="252" t="str">
        <f t="shared" si="2"/>
        <v/>
      </c>
      <c r="U18" s="252" t="str">
        <f t="shared" si="3"/>
        <v/>
      </c>
      <c r="V18" s="251" t="str">
        <f t="shared" si="4"/>
        <v/>
      </c>
    </row>
    <row r="19" spans="1:22" ht="48" customHeight="1" x14ac:dyDescent="0.25">
      <c r="D19" s="111" t="s">
        <v>204</v>
      </c>
      <c r="E19" s="186">
        <f>MAX(E10:E18)</f>
        <v>0</v>
      </c>
      <c r="M19" s="50" t="s">
        <v>122</v>
      </c>
      <c r="N19" s="186">
        <f>MAX(N10:N18)</f>
        <v>0</v>
      </c>
      <c r="U19" s="50" t="s">
        <v>55</v>
      </c>
      <c r="V19" s="186">
        <f>MAX(V10:V18)</f>
        <v>0</v>
      </c>
    </row>
    <row r="42" spans="4:5" hidden="1" x14ac:dyDescent="0.25">
      <c r="D42" s="16">
        <v>1</v>
      </c>
      <c r="E42" s="16">
        <v>-1</v>
      </c>
    </row>
    <row r="43" spans="4:5" hidden="1" x14ac:dyDescent="0.25">
      <c r="D43" s="16">
        <v>2</v>
      </c>
      <c r="E43" s="16">
        <v>-2</v>
      </c>
    </row>
    <row r="44" spans="4:5" hidden="1" x14ac:dyDescent="0.25">
      <c r="D44" s="16">
        <v>3</v>
      </c>
      <c r="E44" s="16">
        <v>-3</v>
      </c>
    </row>
    <row r="45" spans="4:5" hidden="1" x14ac:dyDescent="0.25">
      <c r="D45" s="16">
        <v>4</v>
      </c>
      <c r="E45" s="16">
        <v>-4</v>
      </c>
    </row>
  </sheetData>
  <sheetProtection algorithmName="SHA-512" hashValue="sS8NjyfWVg5wbHxB1161YWm/AckaVYAmwBCUBv4aNUvNglffrnttQ+TVILzQCX5EOatqs/7H5eqalW4aHhN2cg==" saltValue="/+1ndqqzjjee31cpeLjWWA==" spinCount="100000" sheet="1" formatCells="0" formatColumns="0" formatRows="0" insertRows="0" deleteRows="0" selectLockedCells="1" autoFilter="0" pivotTables="0"/>
  <autoFilter ref="A9:V19" xr:uid="{00000000-0001-0000-0D00-000000000000}"/>
  <mergeCells count="11">
    <mergeCell ref="A8:B8"/>
    <mergeCell ref="C8:E8"/>
    <mergeCell ref="F8:K8"/>
    <mergeCell ref="L8:N8"/>
    <mergeCell ref="O8:S8"/>
    <mergeCell ref="T8:V8"/>
    <mergeCell ref="C3:I3"/>
    <mergeCell ref="C4:D4"/>
    <mergeCell ref="E4:F4"/>
    <mergeCell ref="C5:D5"/>
    <mergeCell ref="E5:F5"/>
  </mergeCells>
  <conditionalFormatting sqref="E10:E18">
    <cfRule type="containsBlanks" dxfId="1145" priority="10">
      <formula>LEN(TRIM(E10))=0</formula>
    </cfRule>
  </conditionalFormatting>
  <conditionalFormatting sqref="E10:E19">
    <cfRule type="cellIs" dxfId="1144" priority="11" operator="between">
      <formula>8</formula>
      <formula>16</formula>
    </cfRule>
    <cfRule type="cellIs" dxfId="1143" priority="12" operator="between">
      <formula>4</formula>
      <formula>7.99</formula>
    </cfRule>
    <cfRule type="cellIs" dxfId="1142" priority="13" operator="between">
      <formula>1</formula>
      <formula>3.99</formula>
    </cfRule>
  </conditionalFormatting>
  <conditionalFormatting sqref="F10:F16">
    <cfRule type="cellIs" dxfId="1141" priority="40" operator="between">
      <formula>0</formula>
      <formula>5</formula>
    </cfRule>
    <cfRule type="cellIs" dxfId="1140" priority="39" operator="between">
      <formula>6</formula>
      <formula>10</formula>
    </cfRule>
    <cfRule type="cellIs" dxfId="1139" priority="38" operator="between">
      <formula>11</formula>
      <formula>25</formula>
    </cfRule>
  </conditionalFormatting>
  <conditionalFormatting sqref="F11:F16">
    <cfRule type="cellIs" dxfId="1138" priority="75" operator="between">
      <formula>11</formula>
      <formula>25</formula>
    </cfRule>
    <cfRule type="cellIs" dxfId="1137" priority="76" operator="between">
      <formula>6</formula>
      <formula>10</formula>
    </cfRule>
    <cfRule type="cellIs" dxfId="1136" priority="77" operator="between">
      <formula>0</formula>
      <formula>5</formula>
    </cfRule>
  </conditionalFormatting>
  <conditionalFormatting sqref="H10:H18">
    <cfRule type="containsText" dxfId="1135" priority="17" operator="containsText" text="Sí">
      <formula>NOT(ISERROR(SEARCH("Sí",H10)))</formula>
    </cfRule>
    <cfRule type="containsText" dxfId="1134" priority="18" operator="containsText" text="No">
      <formula>NOT(ISERROR(SEARCH("No",H10)))</formula>
    </cfRule>
  </conditionalFormatting>
  <conditionalFormatting sqref="I10:I18">
    <cfRule type="containsText" dxfId="1133" priority="14" operator="containsText" text="Bajo">
      <formula>NOT(ISERROR(SEARCH("Bajo",I10)))</formula>
    </cfRule>
    <cfRule type="containsText" dxfId="1132" priority="15" operator="containsText" text="Medio">
      <formula>NOT(ISERROR(SEARCH("Medio",I10)))</formula>
    </cfRule>
    <cfRule type="containsText" dxfId="1131" priority="16" operator="containsText" text="Alto">
      <formula>NOT(ISERROR(SEARCH("Alto",I10)))</formula>
    </cfRule>
  </conditionalFormatting>
  <conditionalFormatting sqref="N10:N19">
    <cfRule type="cellIs" dxfId="1130" priority="21" operator="between">
      <formula>1</formula>
      <formula>3.99</formula>
    </cfRule>
    <cfRule type="cellIs" dxfId="1129" priority="20" operator="between">
      <formula>4</formula>
      <formula>7.99</formula>
    </cfRule>
    <cfRule type="cellIs" dxfId="1128" priority="19" operator="between">
      <formula>8</formula>
      <formula>16</formula>
    </cfRule>
  </conditionalFormatting>
  <conditionalFormatting sqref="N11:N16 N18">
    <cfRule type="cellIs" dxfId="1127" priority="80" operator="between">
      <formula>1</formula>
      <formula>3.99</formula>
    </cfRule>
    <cfRule type="cellIs" dxfId="1126" priority="78" operator="between">
      <formula>8</formula>
      <formula>16</formula>
    </cfRule>
    <cfRule type="cellIs" dxfId="1125" priority="79" operator="between">
      <formula>4</formula>
      <formula>7.99</formula>
    </cfRule>
  </conditionalFormatting>
  <conditionalFormatting sqref="N17">
    <cfRule type="cellIs" dxfId="1124" priority="9" operator="between">
      <formula>1</formula>
      <formula>3.99</formula>
    </cfRule>
    <cfRule type="cellIs" dxfId="1123" priority="8" operator="between">
      <formula>4</formula>
      <formula>7.99</formula>
    </cfRule>
    <cfRule type="cellIs" dxfId="1122" priority="7" operator="between">
      <formula>8</formula>
      <formula>16</formula>
    </cfRule>
  </conditionalFormatting>
  <conditionalFormatting sqref="V10:V18">
    <cfRule type="cellIs" dxfId="1121" priority="5" operator="between">
      <formula>4</formula>
      <formula>7.99</formula>
    </cfRule>
    <cfRule type="cellIs" dxfId="1120" priority="4" operator="between">
      <formula>8</formula>
      <formula>16</formula>
    </cfRule>
    <cfRule type="cellIs" dxfId="1119" priority="6" operator="between">
      <formula>1</formula>
      <formula>3.99</formula>
    </cfRule>
  </conditionalFormatting>
  <conditionalFormatting sqref="V11:V16 V18:V19">
    <cfRule type="cellIs" dxfId="1118" priority="31" operator="between">
      <formula>8</formula>
      <formula>16</formula>
    </cfRule>
    <cfRule type="cellIs" dxfId="1117" priority="32" operator="between">
      <formula>4</formula>
      <formula>7.99</formula>
    </cfRule>
    <cfRule type="cellIs" dxfId="1116" priority="33" operator="between">
      <formula>1</formula>
      <formula>3.99</formula>
    </cfRule>
  </conditionalFormatting>
  <conditionalFormatting sqref="V17">
    <cfRule type="cellIs" dxfId="1115" priority="3" operator="between">
      <formula>1</formula>
      <formula>3.99</formula>
    </cfRule>
    <cfRule type="cellIs" dxfId="1114" priority="2" operator="between">
      <formula>4</formula>
      <formula>7.99</formula>
    </cfRule>
    <cfRule type="cellIs" dxfId="1113" priority="1" operator="between">
      <formula>8</formula>
      <formula>16</formula>
    </cfRule>
  </conditionalFormatting>
  <dataValidations count="5">
    <dataValidation type="list" allowBlank="1" showInputMessage="1" showErrorMessage="1" sqref="I10:I18" xr:uid="{00000000-0002-0000-0D00-000003000000}">
      <formula1>$M$3:$M$5</formula1>
    </dataValidation>
    <dataValidation type="list" allowBlank="1" showInputMessage="1" showErrorMessage="1" sqref="C10:D18" xr:uid="{D115FAB6-DE0E-4941-B1B6-82EF8D71F663}">
      <formula1>$D$42:$D$45</formula1>
    </dataValidation>
    <dataValidation type="list" allowBlank="1" showInputMessage="1" showErrorMessage="1" sqref="J10:K18 R10:S18" xr:uid="{C4ED6E30-D452-40DC-A91F-4D9D2F811600}">
      <formula1>$E$42:$E$45</formula1>
    </dataValidation>
    <dataValidation type="list" allowBlank="1" showInputMessage="1" showErrorMessage="1" sqref="H10:H18" xr:uid="{01D90229-8DF5-4DF4-B9D0-93DD4284E2D3}">
      <formula1>$L$3:$L$4</formula1>
    </dataValidation>
    <dataValidation type="date" allowBlank="1" showInputMessage="1" showErrorMessage="1" sqref="Q10 Q12:Q18 Q11" xr:uid="{91995365-C381-41AD-A4F0-6EB4060FD69E}">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7">
    <tabColor theme="5" tint="0.39997558519241921"/>
    <pageSetUpPr fitToPage="1"/>
  </sheetPr>
  <dimension ref="A1:V46"/>
  <sheetViews>
    <sheetView showGridLines="0" topLeftCell="A8" zoomScale="90" zoomScaleNormal="9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(C)'!A7</f>
        <v>C.R2</v>
      </c>
      <c r="D5" s="471"/>
      <c r="E5" s="472" t="str">
        <f>'2. Contratación (C)'!B7</f>
        <v>Prácticas colusorias en las ofertas</v>
      </c>
      <c r="F5" s="473"/>
      <c r="G5" s="114"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112">
        <f>'2. Contratación (C)'!D7</f>
        <v>0</v>
      </c>
      <c r="I5" s="113">
        <f>'2. Contratación (C)'!E7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5.2"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369</v>
      </c>
      <c r="B10" s="239" t="s">
        <v>370</v>
      </c>
      <c r="C10" s="189"/>
      <c r="D10" s="189"/>
      <c r="E10" s="184" t="str">
        <f>IF(OR(C10="",D10=""),"",C10*D10)</f>
        <v/>
      </c>
      <c r="F10" s="115" t="s">
        <v>371</v>
      </c>
      <c r="G10" s="312" t="s">
        <v>372</v>
      </c>
      <c r="H10" s="190"/>
      <c r="I10" s="190"/>
      <c r="J10" s="189"/>
      <c r="K10" s="189"/>
      <c r="L10" s="115" t="str">
        <f t="shared" ref="L10:M18"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8" x14ac:dyDescent="0.25">
      <c r="A11" s="115" t="s">
        <v>373</v>
      </c>
      <c r="B11" s="178" t="s">
        <v>374</v>
      </c>
      <c r="C11" s="189"/>
      <c r="D11" s="189"/>
      <c r="E11" s="184" t="str">
        <f t="shared" ref="E11:E18" si="1">IF(OR(C11="",D11=""),"",C11*D11)</f>
        <v/>
      </c>
      <c r="F11" s="115" t="s">
        <v>375</v>
      </c>
      <c r="G11" s="312" t="s">
        <v>376</v>
      </c>
      <c r="H11" s="190"/>
      <c r="I11" s="190"/>
      <c r="J11" s="189"/>
      <c r="K11" s="189"/>
      <c r="L11" s="115" t="str">
        <f t="shared" si="0"/>
        <v/>
      </c>
      <c r="M11" s="115" t="str">
        <f t="shared" si="0"/>
        <v/>
      </c>
      <c r="N11" s="118" t="str">
        <f t="shared" ref="N11:N18" si="2">IF(OR(L11="",M11=""),"",L11*M11)</f>
        <v/>
      </c>
      <c r="O11" s="191"/>
      <c r="P11" s="191"/>
      <c r="Q11" s="308"/>
      <c r="R11" s="189"/>
      <c r="S11" s="189"/>
      <c r="T11" s="115" t="str">
        <f t="shared" ref="T11:T18" si="3">IF(ISNUMBER($L11),IF($L11+R11&gt;1,$L11+R11,1),"")</f>
        <v/>
      </c>
      <c r="U11" s="115" t="str">
        <f t="shared" ref="U11:U18" si="4">IF(ISNUMBER($M11),IF($M11+S11&gt;1,$M11+S11,1),"")</f>
        <v/>
      </c>
      <c r="V11" s="118" t="str">
        <f t="shared" ref="V11:V18" si="5">IF(OR(T11="",U11=""),"",T11*U11)</f>
        <v/>
      </c>
    </row>
    <row r="12" spans="1:22" ht="108" x14ac:dyDescent="0.25">
      <c r="A12" s="115" t="s">
        <v>377</v>
      </c>
      <c r="B12" s="240" t="s">
        <v>378</v>
      </c>
      <c r="C12" s="189"/>
      <c r="D12" s="189"/>
      <c r="E12" s="184" t="str">
        <f t="shared" si="1"/>
        <v/>
      </c>
      <c r="F12" s="115" t="s">
        <v>379</v>
      </c>
      <c r="G12" s="311" t="s">
        <v>380</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60" x14ac:dyDescent="0.25">
      <c r="A13" s="115" t="s">
        <v>381</v>
      </c>
      <c r="B13" s="178" t="s">
        <v>382</v>
      </c>
      <c r="C13" s="189"/>
      <c r="D13" s="189"/>
      <c r="E13" s="184" t="str">
        <f t="shared" si="1"/>
        <v/>
      </c>
      <c r="F13" s="115" t="s">
        <v>383</v>
      </c>
      <c r="G13" s="313" t="s">
        <v>384</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72" x14ac:dyDescent="0.25">
      <c r="A14" s="115" t="s">
        <v>385</v>
      </c>
      <c r="B14" s="178" t="s">
        <v>386</v>
      </c>
      <c r="C14" s="189"/>
      <c r="D14" s="189"/>
      <c r="E14" s="184" t="str">
        <f t="shared" si="1"/>
        <v/>
      </c>
      <c r="F14" s="115" t="s">
        <v>387</v>
      </c>
      <c r="G14" s="313" t="s">
        <v>388</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96" x14ac:dyDescent="0.25">
      <c r="A15" s="115" t="s">
        <v>389</v>
      </c>
      <c r="B15" s="178" t="s">
        <v>390</v>
      </c>
      <c r="C15" s="189"/>
      <c r="D15" s="189"/>
      <c r="E15" s="184" t="str">
        <f t="shared" si="1"/>
        <v/>
      </c>
      <c r="F15" s="115" t="s">
        <v>391</v>
      </c>
      <c r="G15" s="313" t="s">
        <v>392</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60" x14ac:dyDescent="0.25">
      <c r="A16" s="115" t="s">
        <v>393</v>
      </c>
      <c r="B16" s="178" t="s">
        <v>394</v>
      </c>
      <c r="C16" s="189"/>
      <c r="D16" s="189"/>
      <c r="E16" s="184" t="str">
        <f t="shared" si="1"/>
        <v/>
      </c>
      <c r="F16" s="115" t="s">
        <v>395</v>
      </c>
      <c r="G16" s="313" t="s">
        <v>396</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s="194" customFormat="1" ht="72" hidden="1" customHeight="1" x14ac:dyDescent="0.25">
      <c r="A17" s="198" t="s">
        <v>397</v>
      </c>
      <c r="B17" s="192" t="s">
        <v>201</v>
      </c>
      <c r="C17" s="189"/>
      <c r="D17" s="189"/>
      <c r="E17" s="254" t="str">
        <f t="shared" ref="E17" si="6">IF(OR(C17="",D17=""),"",C17*D17)</f>
        <v/>
      </c>
      <c r="F17" s="190" t="s">
        <v>398</v>
      </c>
      <c r="G17" s="192" t="s">
        <v>203</v>
      </c>
      <c r="H17" s="190"/>
      <c r="I17" s="190"/>
      <c r="J17" s="189"/>
      <c r="K17" s="189"/>
      <c r="L17" s="252" t="str">
        <f t="shared" ref="L17" si="7">IF(ISNUMBER(C17),IF(C17+J17&gt;1,C17+J17,1),"")</f>
        <v/>
      </c>
      <c r="M17" s="252" t="str">
        <f t="shared" ref="M17" si="8">IF(ISNUMBER(D17),IF(D17+K17&gt;1,D17+K17,1),"")</f>
        <v/>
      </c>
      <c r="N17" s="251" t="str">
        <f t="shared" ref="N17" si="9">IF(OR(L17="",M17=""),"",L17*M17)</f>
        <v/>
      </c>
      <c r="O17" s="192" t="s">
        <v>203</v>
      </c>
      <c r="P17" s="193"/>
      <c r="Q17" s="308"/>
      <c r="R17" s="189"/>
      <c r="S17" s="189"/>
      <c r="T17" s="252" t="str">
        <f t="shared" ref="T17" si="10">IF(ISNUMBER($L17),IF($L17+R17&gt;1,$L17+R17,1),"")</f>
        <v/>
      </c>
      <c r="U17" s="252" t="str">
        <f t="shared" ref="U17" si="11">IF(ISNUMBER($M17),IF($M17+S17&gt;1,$M17+S17,1),"")</f>
        <v/>
      </c>
      <c r="V17" s="251" t="str">
        <f t="shared" ref="V17" si="12">IF(OR(T17="",U17=""),"",T17*U17)</f>
        <v/>
      </c>
    </row>
    <row r="18" spans="1:22" s="194" customFormat="1" ht="72" customHeight="1" x14ac:dyDescent="0.25">
      <c r="A18" s="198" t="s">
        <v>397</v>
      </c>
      <c r="B18" s="192" t="s">
        <v>201</v>
      </c>
      <c r="C18" s="190"/>
      <c r="D18" s="189"/>
      <c r="E18" s="254" t="str">
        <f t="shared" si="1"/>
        <v/>
      </c>
      <c r="F18" s="190" t="s">
        <v>398</v>
      </c>
      <c r="G18" s="192" t="s">
        <v>203</v>
      </c>
      <c r="H18" s="190"/>
      <c r="I18" s="190"/>
      <c r="J18" s="190"/>
      <c r="K18" s="190"/>
      <c r="L18" s="252" t="str">
        <f t="shared" si="0"/>
        <v/>
      </c>
      <c r="M18" s="252" t="str">
        <f t="shared" si="0"/>
        <v/>
      </c>
      <c r="N18" s="251" t="str">
        <f t="shared" si="2"/>
        <v/>
      </c>
      <c r="O18" s="192" t="s">
        <v>203</v>
      </c>
      <c r="P18" s="193"/>
      <c r="Q18" s="308"/>
      <c r="R18" s="190"/>
      <c r="S18" s="190"/>
      <c r="T18" s="252" t="str">
        <f t="shared" si="3"/>
        <v/>
      </c>
      <c r="U18" s="252" t="str">
        <f t="shared" si="4"/>
        <v/>
      </c>
      <c r="V18" s="251" t="str">
        <f t="shared" si="5"/>
        <v/>
      </c>
    </row>
    <row r="19" spans="1:22" ht="48" customHeight="1" x14ac:dyDescent="0.25">
      <c r="D19" s="50" t="s">
        <v>204</v>
      </c>
      <c r="E19" s="186">
        <f>MAX(E10:E18)</f>
        <v>0</v>
      </c>
      <c r="M19" s="50" t="s">
        <v>122</v>
      </c>
      <c r="N19" s="186">
        <f>MAX(N10:N18)</f>
        <v>0</v>
      </c>
      <c r="U19" s="50" t="s">
        <v>55</v>
      </c>
      <c r="V19" s="186">
        <f>MAX(V10:V18)</f>
        <v>0</v>
      </c>
    </row>
    <row r="41" spans="4:5" hidden="1" x14ac:dyDescent="0.25"/>
    <row r="42" spans="4:5" hidden="1" x14ac:dyDescent="0.25">
      <c r="D42" s="16">
        <v>1</v>
      </c>
      <c r="E42" s="16">
        <v>-1</v>
      </c>
    </row>
    <row r="43" spans="4:5" hidden="1" x14ac:dyDescent="0.25">
      <c r="D43" s="16">
        <v>2</v>
      </c>
      <c r="E43" s="16">
        <v>-2</v>
      </c>
    </row>
    <row r="44" spans="4:5" hidden="1" x14ac:dyDescent="0.25">
      <c r="D44" s="16">
        <v>3</v>
      </c>
      <c r="E44" s="16">
        <v>-3</v>
      </c>
    </row>
    <row r="45" spans="4:5" hidden="1" x14ac:dyDescent="0.25">
      <c r="D45" s="16">
        <v>4</v>
      </c>
      <c r="E45" s="16">
        <v>-4</v>
      </c>
    </row>
    <row r="46" spans="4:5" hidden="1" x14ac:dyDescent="0.25"/>
  </sheetData>
  <sheetProtection algorithmName="SHA-512" hashValue="35l1gMN+YuOI6NizgPitxMFu5067BiEXx6WbaNmPhmx07bQ5aoTRVIpNSOrjowVYnSAYrZRU5T/N/yL4FNVmYA==" saltValue="Dk9XJPFbEVo7r2gwPglj4g==" spinCount="100000" sheet="1" formatCells="0" formatColumns="0" formatRows="0" insertRows="0" deleteRows="0" autoFilter="0" pivotTables="0"/>
  <autoFilter ref="A9:V19" xr:uid="{00000000-0001-0000-0E00-000000000000}"/>
  <mergeCells count="11">
    <mergeCell ref="T8:V8"/>
    <mergeCell ref="C3:I3"/>
    <mergeCell ref="C4:D4"/>
    <mergeCell ref="E4:F4"/>
    <mergeCell ref="C5:D5"/>
    <mergeCell ref="E5:F5"/>
    <mergeCell ref="A8:B8"/>
    <mergeCell ref="C8:E8"/>
    <mergeCell ref="F8:K8"/>
    <mergeCell ref="L8:N8"/>
    <mergeCell ref="O8:S8"/>
  </mergeCells>
  <conditionalFormatting sqref="E10:E18">
    <cfRule type="containsBlanks" dxfId="1112" priority="10">
      <formula>LEN(TRIM(E10))=0</formula>
    </cfRule>
  </conditionalFormatting>
  <conditionalFormatting sqref="E10:E19">
    <cfRule type="cellIs" dxfId="1111" priority="11" operator="between">
      <formula>8</formula>
      <formula>16</formula>
    </cfRule>
    <cfRule type="cellIs" dxfId="1110" priority="12" operator="between">
      <formula>4</formula>
      <formula>7.99</formula>
    </cfRule>
    <cfRule type="cellIs" dxfId="1109" priority="13" operator="between">
      <formula>1</formula>
      <formula>3.99</formula>
    </cfRule>
  </conditionalFormatting>
  <conditionalFormatting sqref="F10:F16">
    <cfRule type="cellIs" dxfId="1108" priority="38" operator="between">
      <formula>11</formula>
      <formula>25</formula>
    </cfRule>
    <cfRule type="cellIs" dxfId="1107" priority="39" operator="between">
      <formula>6</formula>
      <formula>10</formula>
    </cfRule>
    <cfRule type="cellIs" dxfId="1106" priority="40" operator="between">
      <formula>0</formula>
      <formula>5</formula>
    </cfRule>
  </conditionalFormatting>
  <conditionalFormatting sqref="H10:H18">
    <cfRule type="containsText" dxfId="1105" priority="20" operator="containsText" text="Sí">
      <formula>NOT(ISERROR(SEARCH("Sí",H10)))</formula>
    </cfRule>
    <cfRule type="containsText" dxfId="1104" priority="21" operator="containsText" text="No">
      <formula>NOT(ISERROR(SEARCH("No",H10)))</formula>
    </cfRule>
  </conditionalFormatting>
  <conditionalFormatting sqref="I10:I18">
    <cfRule type="containsText" dxfId="1103" priority="17" operator="containsText" text="Bajo">
      <formula>NOT(ISERROR(SEARCH("Bajo",I10)))</formula>
    </cfRule>
    <cfRule type="containsText" dxfId="1102" priority="18" operator="containsText" text="Medio">
      <formula>NOT(ISERROR(SEARCH("Medio",I10)))</formula>
    </cfRule>
    <cfRule type="containsText" dxfId="1101" priority="19" operator="containsText" text="Alto">
      <formula>NOT(ISERROR(SEARCH("Alto",I10)))</formula>
    </cfRule>
  </conditionalFormatting>
  <conditionalFormatting sqref="N10:N19">
    <cfRule type="cellIs" dxfId="1100" priority="14" operator="between">
      <formula>8</formula>
      <formula>16</formula>
    </cfRule>
    <cfRule type="cellIs" dxfId="1099" priority="15" operator="between">
      <formula>4</formula>
      <formula>7.99</formula>
    </cfRule>
    <cfRule type="cellIs" dxfId="1098" priority="16" operator="between">
      <formula>1</formula>
      <formula>3.99</formula>
    </cfRule>
  </conditionalFormatting>
  <conditionalFormatting sqref="N11:N16 N18">
    <cfRule type="cellIs" dxfId="1097" priority="53" operator="between">
      <formula>8</formula>
      <formula>16</formula>
    </cfRule>
    <cfRule type="cellIs" dxfId="1096" priority="54" operator="between">
      <formula>4</formula>
      <formula>7.99</formula>
    </cfRule>
    <cfRule type="cellIs" dxfId="1095" priority="55" operator="between">
      <formula>1</formula>
      <formula>3.99</formula>
    </cfRule>
  </conditionalFormatting>
  <conditionalFormatting sqref="N17">
    <cfRule type="cellIs" dxfId="1094" priority="7" operator="between">
      <formula>8</formula>
      <formula>16</formula>
    </cfRule>
    <cfRule type="cellIs" dxfId="1093" priority="8" operator="between">
      <formula>4</formula>
      <formula>7.99</formula>
    </cfRule>
    <cfRule type="cellIs" dxfId="1092" priority="9" operator="between">
      <formula>1</formula>
      <formula>3.99</formula>
    </cfRule>
  </conditionalFormatting>
  <conditionalFormatting sqref="V10:V18">
    <cfRule type="cellIs" dxfId="1091" priority="4" operator="between">
      <formula>8</formula>
      <formula>16</formula>
    </cfRule>
    <cfRule type="cellIs" dxfId="1090" priority="5" operator="between">
      <formula>4</formula>
      <formula>7.99</formula>
    </cfRule>
    <cfRule type="cellIs" dxfId="1089" priority="6" operator="between">
      <formula>1</formula>
      <formula>3.99</formula>
    </cfRule>
  </conditionalFormatting>
  <conditionalFormatting sqref="V11:V16 V18:V19">
    <cfRule type="cellIs" dxfId="1088" priority="31" operator="between">
      <formula>8</formula>
      <formula>16</formula>
    </cfRule>
    <cfRule type="cellIs" dxfId="1087" priority="32" operator="between">
      <formula>4</formula>
      <formula>7.99</formula>
    </cfRule>
    <cfRule type="cellIs" dxfId="1086" priority="33" operator="between">
      <formula>1</formula>
      <formula>3.99</formula>
    </cfRule>
  </conditionalFormatting>
  <conditionalFormatting sqref="V17">
    <cfRule type="cellIs" dxfId="1085" priority="1" operator="between">
      <formula>8</formula>
      <formula>16</formula>
    </cfRule>
    <cfRule type="cellIs" dxfId="1084" priority="2" operator="between">
      <formula>4</formula>
      <formula>7.99</formula>
    </cfRule>
    <cfRule type="cellIs" dxfId="1083" priority="3" operator="between">
      <formula>1</formula>
      <formula>3.99</formula>
    </cfRule>
  </conditionalFormatting>
  <dataValidations count="5">
    <dataValidation type="list" allowBlank="1" showInputMessage="1" showErrorMessage="1" sqref="I10:I18" xr:uid="{00000000-0002-0000-0E00-000003000000}">
      <formula1>$M$3:$M$5</formula1>
    </dataValidation>
    <dataValidation type="list" allowBlank="1" showInputMessage="1" showErrorMessage="1" sqref="C10:D18" xr:uid="{3080AC52-5202-43BB-BACC-D60A3127F014}">
      <formula1>$D$42:$D$45</formula1>
    </dataValidation>
    <dataValidation type="list" allowBlank="1" showInputMessage="1" showErrorMessage="1" sqref="J10:K18 R10:S18" xr:uid="{6BDE446C-95C2-4812-AD9F-35ECABDCAA50}">
      <formula1>$E$42:$E$45</formula1>
    </dataValidation>
    <dataValidation type="list" allowBlank="1" showInputMessage="1" showErrorMessage="1" sqref="H10:H18" xr:uid="{C18031A5-392E-4FB8-BC1B-A59FD631FF14}">
      <formula1>$L$3:$L$4</formula1>
    </dataValidation>
    <dataValidation type="date" allowBlank="1" showInputMessage="1" showErrorMessage="1" sqref="Q10:Q18" xr:uid="{09CC2CB7-7363-4E3C-93DF-5B0AC459BAA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8">
    <tabColor theme="5" tint="0.39997558519241921"/>
    <pageSetUpPr fitToPage="1"/>
  </sheetPr>
  <dimension ref="A1:V5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5546875" style="16" bestFit="1" customWidth="1"/>
    <col min="3" max="3" width="13.44140625" style="16" customWidth="1"/>
    <col min="4" max="4" width="14.109375" style="16" customWidth="1"/>
    <col min="5" max="5" width="14.88671875" style="16" customWidth="1"/>
    <col min="6" max="6" width="12.6640625" style="16" customWidth="1"/>
    <col min="7" max="7" width="64.6640625" style="16" customWidth="1"/>
    <col min="8" max="8" width="35.664062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48.6" thickBot="1" x14ac:dyDescent="0.3">
      <c r="B5" s="42"/>
      <c r="C5" s="470" t="str">
        <f>'2. Contratación (C)'!A8</f>
        <v>C.R3</v>
      </c>
      <c r="D5" s="471"/>
      <c r="E5" s="472" t="str">
        <f>'2. Contratación (C)'!B8</f>
        <v>Conflicto de interés</v>
      </c>
      <c r="F5" s="473"/>
      <c r="G5" s="114"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112">
        <f>'2. Contratación (C)'!D8</f>
        <v>0</v>
      </c>
      <c r="I5" s="113">
        <f>'2. Contratación (C)'!E8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1062</v>
      </c>
      <c r="P8" s="453"/>
      <c r="Q8" s="453"/>
      <c r="R8" s="453"/>
      <c r="S8" s="454"/>
      <c r="T8" s="448" t="s">
        <v>164</v>
      </c>
      <c r="U8" s="449"/>
      <c r="V8" s="451"/>
    </row>
    <row r="9" spans="1:22"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68" x14ac:dyDescent="0.25">
      <c r="A10" s="115" t="s">
        <v>399</v>
      </c>
      <c r="B10" s="236" t="s">
        <v>400</v>
      </c>
      <c r="C10" s="189"/>
      <c r="D10" s="189"/>
      <c r="E10" s="184" t="str">
        <f>IF(OR(C10="",D10=""),"",C10*D10)</f>
        <v/>
      </c>
      <c r="F10" s="115" t="s">
        <v>401</v>
      </c>
      <c r="G10" s="311" t="s">
        <v>402</v>
      </c>
      <c r="H10" s="190"/>
      <c r="I10" s="190"/>
      <c r="J10" s="189"/>
      <c r="K10" s="189"/>
      <c r="L10" s="115" t="str">
        <f t="shared" ref="L10:M2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44" x14ac:dyDescent="0.25">
      <c r="A11" s="115" t="s">
        <v>403</v>
      </c>
      <c r="B11" s="183" t="s">
        <v>404</v>
      </c>
      <c r="C11" s="189"/>
      <c r="D11" s="189"/>
      <c r="E11" s="184" t="str">
        <f t="shared" ref="E11:E22" si="1">IF(OR(C11="",D11=""),"",C11*D11)</f>
        <v/>
      </c>
      <c r="F11" s="115" t="s">
        <v>405</v>
      </c>
      <c r="G11" s="312" t="s">
        <v>406</v>
      </c>
      <c r="H11" s="190"/>
      <c r="I11" s="190"/>
      <c r="J11" s="189"/>
      <c r="K11" s="189"/>
      <c r="L11" s="115" t="str">
        <f t="shared" si="0"/>
        <v/>
      </c>
      <c r="M11" s="115" t="str">
        <f t="shared" si="0"/>
        <v/>
      </c>
      <c r="N11" s="118" t="str">
        <f t="shared" ref="N11:N22" si="2">IF(OR(L11="",M11=""),"",L11*M11)</f>
        <v/>
      </c>
      <c r="O11" s="191"/>
      <c r="P11" s="191"/>
      <c r="Q11" s="308"/>
      <c r="R11" s="189"/>
      <c r="S11" s="189"/>
      <c r="T11" s="115" t="str">
        <f t="shared" ref="T11:T22" si="3">IF(ISNUMBER($L11),IF($L11+R11&gt;1,$L11+R11,1),"")</f>
        <v/>
      </c>
      <c r="U11" s="115" t="str">
        <f t="shared" ref="U11:U22" si="4">IF(ISNUMBER($M11),IF($M11+S11&gt;1,$M11+S11,1),"")</f>
        <v/>
      </c>
      <c r="V11" s="118" t="str">
        <f t="shared" ref="V11:V22" si="5">IF(OR(T11="",U11=""),"",T11*U11)</f>
        <v/>
      </c>
    </row>
    <row r="12" spans="1:22" ht="144" x14ac:dyDescent="0.25">
      <c r="A12" s="115" t="s">
        <v>407</v>
      </c>
      <c r="B12" s="237" t="s">
        <v>408</v>
      </c>
      <c r="C12" s="189"/>
      <c r="D12" s="189"/>
      <c r="E12" s="184" t="str">
        <f t="shared" si="1"/>
        <v/>
      </c>
      <c r="F12" s="115" t="s">
        <v>409</v>
      </c>
      <c r="G12" s="312" t="s">
        <v>406</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180" x14ac:dyDescent="0.25">
      <c r="A13" s="115" t="s">
        <v>410</v>
      </c>
      <c r="B13" s="178" t="s">
        <v>411</v>
      </c>
      <c r="C13" s="189"/>
      <c r="D13" s="189"/>
      <c r="E13" s="184" t="str">
        <f t="shared" si="1"/>
        <v/>
      </c>
      <c r="F13" s="115" t="s">
        <v>412</v>
      </c>
      <c r="G13" s="312" t="s">
        <v>413</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168" x14ac:dyDescent="0.25">
      <c r="A14" s="115" t="s">
        <v>414</v>
      </c>
      <c r="B14" s="241" t="s">
        <v>415</v>
      </c>
      <c r="C14" s="189"/>
      <c r="D14" s="189"/>
      <c r="E14" s="184" t="str">
        <f t="shared" si="1"/>
        <v/>
      </c>
      <c r="F14" s="115" t="s">
        <v>416</v>
      </c>
      <c r="G14" s="312" t="s">
        <v>417</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156" x14ac:dyDescent="0.25">
      <c r="A15" s="115" t="s">
        <v>418</v>
      </c>
      <c r="B15" s="179" t="s">
        <v>419</v>
      </c>
      <c r="C15" s="189"/>
      <c r="D15" s="189"/>
      <c r="E15" s="184" t="str">
        <f t="shared" si="1"/>
        <v/>
      </c>
      <c r="F15" s="115" t="s">
        <v>420</v>
      </c>
      <c r="G15" s="312" t="s">
        <v>421</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156" x14ac:dyDescent="0.25">
      <c r="A16" s="115" t="s">
        <v>422</v>
      </c>
      <c r="B16" s="242" t="s">
        <v>423</v>
      </c>
      <c r="C16" s="189"/>
      <c r="D16" s="189"/>
      <c r="E16" s="184" t="str">
        <f t="shared" si="1"/>
        <v/>
      </c>
      <c r="F16" s="115" t="s">
        <v>424</v>
      </c>
      <c r="G16" s="312" t="s">
        <v>425</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ht="144" x14ac:dyDescent="0.25">
      <c r="A17" s="115" t="s">
        <v>426</v>
      </c>
      <c r="B17" s="243" t="s">
        <v>427</v>
      </c>
      <c r="C17" s="189"/>
      <c r="D17" s="189"/>
      <c r="E17" s="184" t="str">
        <f t="shared" si="1"/>
        <v/>
      </c>
      <c r="F17" s="115" t="s">
        <v>428</v>
      </c>
      <c r="G17" s="312" t="s">
        <v>429</v>
      </c>
      <c r="H17" s="190"/>
      <c r="I17" s="190"/>
      <c r="J17" s="189"/>
      <c r="K17" s="189"/>
      <c r="L17" s="115" t="str">
        <f t="shared" si="0"/>
        <v/>
      </c>
      <c r="M17" s="115" t="str">
        <f t="shared" si="0"/>
        <v/>
      </c>
      <c r="N17" s="118" t="str">
        <f t="shared" si="2"/>
        <v/>
      </c>
      <c r="O17" s="191"/>
      <c r="P17" s="191"/>
      <c r="Q17" s="308"/>
      <c r="R17" s="189"/>
      <c r="S17" s="189"/>
      <c r="T17" s="115" t="str">
        <f t="shared" si="3"/>
        <v/>
      </c>
      <c r="U17" s="115" t="str">
        <f t="shared" si="4"/>
        <v/>
      </c>
      <c r="V17" s="118" t="str">
        <f t="shared" si="5"/>
        <v/>
      </c>
    </row>
    <row r="18" spans="1:22" ht="156" x14ac:dyDescent="0.25">
      <c r="A18" s="115" t="s">
        <v>430</v>
      </c>
      <c r="B18" s="242" t="s">
        <v>431</v>
      </c>
      <c r="C18" s="189"/>
      <c r="D18" s="189"/>
      <c r="E18" s="184" t="str">
        <f t="shared" si="1"/>
        <v/>
      </c>
      <c r="F18" s="115" t="s">
        <v>432</v>
      </c>
      <c r="G18" s="312" t="s">
        <v>433</v>
      </c>
      <c r="H18" s="190"/>
      <c r="I18" s="190"/>
      <c r="J18" s="189"/>
      <c r="K18" s="189"/>
      <c r="L18" s="115" t="str">
        <f t="shared" si="0"/>
        <v/>
      </c>
      <c r="M18" s="115" t="str">
        <f t="shared" si="0"/>
        <v/>
      </c>
      <c r="N18" s="118" t="str">
        <f t="shared" si="2"/>
        <v/>
      </c>
      <c r="O18" s="191"/>
      <c r="P18" s="191"/>
      <c r="Q18" s="308"/>
      <c r="R18" s="189"/>
      <c r="S18" s="189"/>
      <c r="T18" s="115" t="str">
        <f t="shared" si="3"/>
        <v/>
      </c>
      <c r="U18" s="115" t="str">
        <f t="shared" si="4"/>
        <v/>
      </c>
      <c r="V18" s="118" t="str">
        <f t="shared" si="5"/>
        <v/>
      </c>
    </row>
    <row r="19" spans="1:22" ht="168" x14ac:dyDescent="0.25">
      <c r="A19" s="115" t="s">
        <v>434</v>
      </c>
      <c r="B19" s="241" t="s">
        <v>435</v>
      </c>
      <c r="C19" s="189"/>
      <c r="D19" s="189"/>
      <c r="E19" s="184" t="str">
        <f t="shared" si="1"/>
        <v/>
      </c>
      <c r="F19" s="115" t="s">
        <v>436</v>
      </c>
      <c r="G19" s="312" t="s">
        <v>437</v>
      </c>
      <c r="H19" s="190"/>
      <c r="I19" s="190"/>
      <c r="J19" s="189"/>
      <c r="K19" s="189"/>
      <c r="L19" s="115" t="str">
        <f t="shared" si="0"/>
        <v/>
      </c>
      <c r="M19" s="115" t="str">
        <f t="shared" si="0"/>
        <v/>
      </c>
      <c r="N19" s="118" t="str">
        <f t="shared" si="2"/>
        <v/>
      </c>
      <c r="O19" s="191"/>
      <c r="P19" s="191"/>
      <c r="Q19" s="308"/>
      <c r="R19" s="189"/>
      <c r="S19" s="189"/>
      <c r="T19" s="115" t="str">
        <f t="shared" si="3"/>
        <v/>
      </c>
      <c r="U19" s="115" t="str">
        <f t="shared" si="4"/>
        <v/>
      </c>
      <c r="V19" s="118" t="str">
        <f t="shared" si="5"/>
        <v/>
      </c>
    </row>
    <row r="20" spans="1:22" ht="132" x14ac:dyDescent="0.25">
      <c r="A20" s="115" t="s">
        <v>438</v>
      </c>
      <c r="B20" s="241" t="s">
        <v>439</v>
      </c>
      <c r="C20" s="189"/>
      <c r="D20" s="189"/>
      <c r="E20" s="184" t="str">
        <f t="shared" si="1"/>
        <v/>
      </c>
      <c r="F20" s="115" t="s">
        <v>440</v>
      </c>
      <c r="G20" s="312" t="s">
        <v>441</v>
      </c>
      <c r="H20" s="190"/>
      <c r="I20" s="190"/>
      <c r="J20" s="189"/>
      <c r="K20" s="189"/>
      <c r="L20" s="115" t="str">
        <f t="shared" si="0"/>
        <v/>
      </c>
      <c r="M20" s="115" t="str">
        <f t="shared" si="0"/>
        <v/>
      </c>
      <c r="N20" s="118" t="str">
        <f t="shared" si="2"/>
        <v/>
      </c>
      <c r="O20" s="191"/>
      <c r="P20" s="191"/>
      <c r="Q20" s="308"/>
      <c r="R20" s="189"/>
      <c r="S20" s="189"/>
      <c r="T20" s="115" t="str">
        <f t="shared" si="3"/>
        <v/>
      </c>
      <c r="U20" s="115" t="str">
        <f t="shared" si="4"/>
        <v/>
      </c>
      <c r="V20" s="118" t="str">
        <f t="shared" si="5"/>
        <v/>
      </c>
    </row>
    <row r="21" spans="1:22" s="194" customFormat="1" ht="72" hidden="1" customHeight="1" x14ac:dyDescent="0.25">
      <c r="A21" s="190" t="s">
        <v>442</v>
      </c>
      <c r="B21" s="192" t="s">
        <v>201</v>
      </c>
      <c r="C21" s="189"/>
      <c r="D21" s="189"/>
      <c r="E21" s="254" t="str">
        <f t="shared" ref="E21" si="6">IF(OR(C21="",D21=""),"",C21*D21)</f>
        <v/>
      </c>
      <c r="F21" s="190" t="s">
        <v>443</v>
      </c>
      <c r="G21" s="192" t="s">
        <v>203</v>
      </c>
      <c r="H21" s="190"/>
      <c r="I21" s="190"/>
      <c r="J21" s="189"/>
      <c r="K21" s="189"/>
      <c r="L21" s="252" t="str">
        <f t="shared" ref="L21" si="7">IF(ISNUMBER(C21),IF(C21+J21&gt;1,C21+J21,1),"")</f>
        <v/>
      </c>
      <c r="M21" s="252" t="str">
        <f t="shared" ref="M21" si="8">IF(ISNUMBER(D21),IF(D21+K21&gt;1,D21+K21,1),"")</f>
        <v/>
      </c>
      <c r="N21" s="251" t="str">
        <f t="shared" ref="N21" si="9">IF(OR(L21="",M21=""),"",L21*M21)</f>
        <v/>
      </c>
      <c r="O21" s="192" t="s">
        <v>203</v>
      </c>
      <c r="P21" s="193"/>
      <c r="Q21" s="308"/>
      <c r="R21" s="189"/>
      <c r="S21" s="189"/>
      <c r="T21" s="252" t="str">
        <f t="shared" ref="T21" si="10">IF(ISNUMBER($L21),IF($L21+R21&gt;1,$L21+R21,1),"")</f>
        <v/>
      </c>
      <c r="U21" s="252" t="str">
        <f t="shared" ref="U21" si="11">IF(ISNUMBER($M21),IF($M21+S21&gt;1,$M21+S21,1),"")</f>
        <v/>
      </c>
      <c r="V21" s="251" t="str">
        <f t="shared" ref="V21" si="12">IF(OR(T21="",U21=""),"",T21*U21)</f>
        <v/>
      </c>
    </row>
    <row r="22" spans="1:22" s="194" customFormat="1" ht="72" customHeight="1" x14ac:dyDescent="0.25">
      <c r="A22" s="190" t="s">
        <v>442</v>
      </c>
      <c r="B22" s="192" t="s">
        <v>201</v>
      </c>
      <c r="C22" s="190"/>
      <c r="D22" s="189"/>
      <c r="E22" s="254" t="str">
        <f t="shared" si="1"/>
        <v/>
      </c>
      <c r="F22" s="190" t="s">
        <v>443</v>
      </c>
      <c r="G22" s="192" t="s">
        <v>203</v>
      </c>
      <c r="H22" s="190"/>
      <c r="I22" s="190"/>
      <c r="J22" s="190"/>
      <c r="K22" s="190"/>
      <c r="L22" s="252" t="str">
        <f t="shared" si="0"/>
        <v/>
      </c>
      <c r="M22" s="252" t="str">
        <f t="shared" si="0"/>
        <v/>
      </c>
      <c r="N22" s="251" t="str">
        <f t="shared" si="2"/>
        <v/>
      </c>
      <c r="O22" s="192" t="s">
        <v>203</v>
      </c>
      <c r="P22" s="193"/>
      <c r="Q22" s="308"/>
      <c r="R22" s="190"/>
      <c r="S22" s="190"/>
      <c r="T22" s="252" t="str">
        <f t="shared" si="3"/>
        <v/>
      </c>
      <c r="U22" s="252" t="str">
        <f t="shared" si="4"/>
        <v/>
      </c>
      <c r="V22" s="251" t="str">
        <f t="shared" si="5"/>
        <v/>
      </c>
    </row>
    <row r="23" spans="1:22" ht="48" customHeight="1" x14ac:dyDescent="0.25">
      <c r="D23" s="50" t="s">
        <v>204</v>
      </c>
      <c r="E23" s="186">
        <f>MAX(E10:E22)</f>
        <v>0</v>
      </c>
      <c r="M23" s="50" t="s">
        <v>122</v>
      </c>
      <c r="N23" s="186">
        <f>MAX(N10:N22)</f>
        <v>0</v>
      </c>
      <c r="U23" s="50" t="s">
        <v>55</v>
      </c>
      <c r="V23" s="186">
        <f>MAX(V10:V22)</f>
        <v>0</v>
      </c>
    </row>
    <row r="45" spans="4:5" hidden="1" x14ac:dyDescent="0.25"/>
    <row r="46" spans="4:5" hidden="1" x14ac:dyDescent="0.25">
      <c r="D46" s="16">
        <v>1</v>
      </c>
      <c r="E46" s="16">
        <v>-1</v>
      </c>
    </row>
    <row r="47" spans="4:5" hidden="1" x14ac:dyDescent="0.25">
      <c r="D47" s="16">
        <v>2</v>
      </c>
      <c r="E47" s="16">
        <v>-2</v>
      </c>
    </row>
    <row r="48" spans="4:5" hidden="1" x14ac:dyDescent="0.25">
      <c r="D48" s="16">
        <v>3</v>
      </c>
      <c r="E48" s="16">
        <v>-3</v>
      </c>
    </row>
    <row r="49" spans="4:5" hidden="1" x14ac:dyDescent="0.25">
      <c r="D49" s="16">
        <v>4</v>
      </c>
      <c r="E49" s="16">
        <v>-4</v>
      </c>
    </row>
    <row r="50" spans="4:5" hidden="1" x14ac:dyDescent="0.25"/>
  </sheetData>
  <sheetProtection algorithmName="SHA-512" hashValue="nr+NC2q6xiTzU2jVp0HqmFY4fDUIpUavj53a1Mk7+tLixvm1/ThgrnUGoSaY/fI0Zu7+j6ed7m994BTrIJT9CQ==" saltValue="9TYEf6woLWjFUvEVA4mthA==" spinCount="100000" sheet="1" formatCells="0" formatColumns="0" formatRows="0" insertRows="0" deleteRows="0" selectLockedCells="1" autoFilter="0" pivotTables="0"/>
  <autoFilter ref="A9:V23" xr:uid="{00000000-0001-0000-0F00-000000000000}"/>
  <mergeCells count="11">
    <mergeCell ref="T8:V8"/>
    <mergeCell ref="C3:I3"/>
    <mergeCell ref="C4:D4"/>
    <mergeCell ref="E4:F4"/>
    <mergeCell ref="C5:D5"/>
    <mergeCell ref="E5:F5"/>
    <mergeCell ref="A8:B8"/>
    <mergeCell ref="C8:E8"/>
    <mergeCell ref="F8:K8"/>
    <mergeCell ref="L8:N8"/>
    <mergeCell ref="O8:S8"/>
  </mergeCells>
  <conditionalFormatting sqref="E10:E22">
    <cfRule type="containsBlanks" dxfId="1082" priority="10">
      <formula>LEN(TRIM(E10))=0</formula>
    </cfRule>
  </conditionalFormatting>
  <conditionalFormatting sqref="E10:E23">
    <cfRule type="cellIs" dxfId="1081" priority="11" operator="between">
      <formula>8</formula>
      <formula>16</formula>
    </cfRule>
    <cfRule type="cellIs" dxfId="1080" priority="12" operator="between">
      <formula>4</formula>
      <formula>7.99</formula>
    </cfRule>
    <cfRule type="cellIs" dxfId="1079" priority="13" operator="between">
      <formula>1</formula>
      <formula>3.99</formula>
    </cfRule>
  </conditionalFormatting>
  <conditionalFormatting sqref="F10:F20">
    <cfRule type="cellIs" dxfId="1078" priority="38" operator="between">
      <formula>11</formula>
      <formula>25</formula>
    </cfRule>
    <cfRule type="cellIs" dxfId="1077" priority="39" operator="between">
      <formula>6</formula>
      <formula>10</formula>
    </cfRule>
    <cfRule type="cellIs" dxfId="1076" priority="40" operator="between">
      <formula>0</formula>
      <formula>5</formula>
    </cfRule>
  </conditionalFormatting>
  <conditionalFormatting sqref="H10:H22">
    <cfRule type="containsText" dxfId="1075" priority="20" operator="containsText" text="Sí">
      <formula>NOT(ISERROR(SEARCH("Sí",H10)))</formula>
    </cfRule>
    <cfRule type="containsText" dxfId="1074" priority="21" operator="containsText" text="No">
      <formula>NOT(ISERROR(SEARCH("No",H10)))</formula>
    </cfRule>
  </conditionalFormatting>
  <conditionalFormatting sqref="I10:I22">
    <cfRule type="containsText" dxfId="1073" priority="17" operator="containsText" text="Bajo">
      <formula>NOT(ISERROR(SEARCH("Bajo",I10)))</formula>
    </cfRule>
    <cfRule type="containsText" dxfId="1072" priority="18" operator="containsText" text="Medio">
      <formula>NOT(ISERROR(SEARCH("Medio",I10)))</formula>
    </cfRule>
    <cfRule type="containsText" dxfId="1071" priority="19" operator="containsText" text="Alto">
      <formula>NOT(ISERROR(SEARCH("Alto",I10)))</formula>
    </cfRule>
  </conditionalFormatting>
  <conditionalFormatting sqref="N10:N23">
    <cfRule type="cellIs" dxfId="1070" priority="14" operator="between">
      <formula>8</formula>
      <formula>16</formula>
    </cfRule>
    <cfRule type="cellIs" dxfId="1069" priority="15" operator="between">
      <formula>4</formula>
      <formula>7.99</formula>
    </cfRule>
    <cfRule type="cellIs" dxfId="1068" priority="16" operator="between">
      <formula>1</formula>
      <formula>3.99</formula>
    </cfRule>
  </conditionalFormatting>
  <conditionalFormatting sqref="N11:N20 N22">
    <cfRule type="cellIs" dxfId="1067" priority="53" operator="between">
      <formula>8</formula>
      <formula>16</formula>
    </cfRule>
    <cfRule type="cellIs" dxfId="1066" priority="54" operator="between">
      <formula>4</formula>
      <formula>7.99</formula>
    </cfRule>
    <cfRule type="cellIs" dxfId="1065" priority="55" operator="between">
      <formula>1</formula>
      <formula>3.99</formula>
    </cfRule>
  </conditionalFormatting>
  <conditionalFormatting sqref="N21">
    <cfRule type="cellIs" dxfId="1064" priority="7" operator="between">
      <formula>8</formula>
      <formula>16</formula>
    </cfRule>
    <cfRule type="cellIs" dxfId="1063" priority="8" operator="between">
      <formula>4</formula>
      <formula>7.99</formula>
    </cfRule>
    <cfRule type="cellIs" dxfId="1062" priority="9" operator="between">
      <formula>1</formula>
      <formula>3.99</formula>
    </cfRule>
  </conditionalFormatting>
  <conditionalFormatting sqref="V10:V22">
    <cfRule type="cellIs" dxfId="1061" priority="4" operator="between">
      <formula>8</formula>
      <formula>16</formula>
    </cfRule>
    <cfRule type="cellIs" dxfId="1060" priority="5" operator="between">
      <formula>4</formula>
      <formula>7.99</formula>
    </cfRule>
    <cfRule type="cellIs" dxfId="1059" priority="6" operator="between">
      <formula>1</formula>
      <formula>3.99</formula>
    </cfRule>
  </conditionalFormatting>
  <conditionalFormatting sqref="V11:V20 V22:V23">
    <cfRule type="cellIs" dxfId="1058" priority="31" operator="between">
      <formula>8</formula>
      <formula>16</formula>
    </cfRule>
    <cfRule type="cellIs" dxfId="1057" priority="32" operator="between">
      <formula>4</formula>
      <formula>7.99</formula>
    </cfRule>
    <cfRule type="cellIs" dxfId="1056" priority="33" operator="between">
      <formula>1</formula>
      <formula>3.99</formula>
    </cfRule>
  </conditionalFormatting>
  <conditionalFormatting sqref="V21">
    <cfRule type="cellIs" dxfId="1055" priority="1" operator="between">
      <formula>8</formula>
      <formula>16</formula>
    </cfRule>
    <cfRule type="cellIs" dxfId="1054" priority="2" operator="between">
      <formula>4</formula>
      <formula>7.99</formula>
    </cfRule>
    <cfRule type="cellIs" dxfId="1053" priority="3" operator="between">
      <formula>1</formula>
      <formula>3.99</formula>
    </cfRule>
  </conditionalFormatting>
  <dataValidations count="5">
    <dataValidation type="list" allowBlank="1" showInputMessage="1" showErrorMessage="1" sqref="I10:I22" xr:uid="{00000000-0002-0000-0F00-000003000000}">
      <formula1>$M$3:$M$5</formula1>
    </dataValidation>
    <dataValidation type="list" allowBlank="1" showInputMessage="1" showErrorMessage="1" sqref="C10:D22" xr:uid="{EBF5B920-5240-4A4C-AB7A-D73739422706}">
      <formula1>$D$46:$D$49</formula1>
    </dataValidation>
    <dataValidation type="list" allowBlank="1" showInputMessage="1" showErrorMessage="1" sqref="J10:K22 R10:S22" xr:uid="{50BE92BB-8515-4311-B305-44501DDEEDFD}">
      <formula1>$E$46:$E$49</formula1>
    </dataValidation>
    <dataValidation type="list" allowBlank="1" showInputMessage="1" showErrorMessage="1" sqref="H10:H22" xr:uid="{EBD06608-C747-4D01-AC85-783947300491}">
      <formula1>$L$3:$L$4</formula1>
    </dataValidation>
    <dataValidation type="date" allowBlank="1" showInputMessage="1" showErrorMessage="1" sqref="Q10:Q22" xr:uid="{CD266972-F2E2-43EF-AAAD-96289CAE1327}">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tabColor theme="5" tint="0.39997558519241921"/>
    <pageSetUpPr fitToPage="1"/>
  </sheetPr>
  <dimension ref="A1:V48"/>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5" width="15.554687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(C)'!A9</f>
        <v>C.R4</v>
      </c>
      <c r="D5" s="471"/>
      <c r="E5" s="472" t="str">
        <f>'2. Contratación (C)'!B9</f>
        <v xml:space="preserve">Manipulación en la valoración técnica o económica de las ofertas presentadas </v>
      </c>
      <c r="F5" s="473"/>
      <c r="G5" s="114" t="str">
        <f>'2. Contratación (C)'!C9</f>
        <v>Manipulación del procedimiento de contratación en favor de un licitante o en detrimento de otro o varios.</v>
      </c>
      <c r="H5" s="112">
        <f>'2. Contratación (C)'!D9</f>
        <v>0</v>
      </c>
      <c r="I5" s="113">
        <f>'2. Contratación (C)'!E9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11" customHeight="1" x14ac:dyDescent="0.25">
      <c r="A10" s="115" t="s">
        <v>444</v>
      </c>
      <c r="B10" s="178" t="s">
        <v>445</v>
      </c>
      <c r="C10" s="189"/>
      <c r="D10" s="189"/>
      <c r="E10" s="184" t="str">
        <f>IF(OR(C10="",D10=""),"",C10*D10)</f>
        <v/>
      </c>
      <c r="F10" s="115" t="s">
        <v>446</v>
      </c>
      <c r="G10" s="313" t="s">
        <v>447</v>
      </c>
      <c r="H10" s="190"/>
      <c r="I10" s="190"/>
      <c r="J10" s="189"/>
      <c r="K10" s="189"/>
      <c r="L10" s="115" t="str">
        <f t="shared" ref="L10:M21"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96" customHeight="1" x14ac:dyDescent="0.25">
      <c r="A11" s="115" t="s">
        <v>448</v>
      </c>
      <c r="B11" s="150" t="s">
        <v>449</v>
      </c>
      <c r="C11" s="189"/>
      <c r="D11" s="189"/>
      <c r="E11" s="184" t="str">
        <f t="shared" ref="E11:E21" si="1">IF(OR(C11="",D11=""),"",C11*D11)</f>
        <v/>
      </c>
      <c r="F11" s="115" t="s">
        <v>450</v>
      </c>
      <c r="G11" s="313" t="s">
        <v>451</v>
      </c>
      <c r="H11" s="190"/>
      <c r="I11" s="190"/>
      <c r="J11" s="189"/>
      <c r="K11" s="189"/>
      <c r="L11" s="115" t="str">
        <f t="shared" si="0"/>
        <v/>
      </c>
      <c r="M11" s="115" t="str">
        <f t="shared" si="0"/>
        <v/>
      </c>
      <c r="N11" s="118" t="str">
        <f t="shared" ref="N11:N21" si="2">IF(OR(L11="",M11=""),"",L11*M11)</f>
        <v/>
      </c>
      <c r="O11" s="191"/>
      <c r="P11" s="191"/>
      <c r="Q11" s="308"/>
      <c r="R11" s="189"/>
      <c r="S11" s="189"/>
      <c r="T11" s="115" t="str">
        <f t="shared" ref="T11:T21" si="3">IF(ISNUMBER($L11),IF($L11+R11&gt;1,$L11+R11,1),"")</f>
        <v/>
      </c>
      <c r="U11" s="115" t="str">
        <f t="shared" ref="U11:U21" si="4">IF(ISNUMBER($M11),IF($M11+S11&gt;1,$M11+S11,1),"")</f>
        <v/>
      </c>
      <c r="V11" s="118" t="str">
        <f t="shared" ref="V11:V21" si="5">IF(OR(T11="",U11=""),"",T11*U11)</f>
        <v/>
      </c>
    </row>
    <row r="12" spans="1:22" ht="84" x14ac:dyDescent="0.25">
      <c r="A12" s="115" t="s">
        <v>452</v>
      </c>
      <c r="B12" s="244" t="s">
        <v>453</v>
      </c>
      <c r="C12" s="189"/>
      <c r="D12" s="189"/>
      <c r="E12" s="184" t="str">
        <f t="shared" si="1"/>
        <v/>
      </c>
      <c r="F12" s="115" t="s">
        <v>454</v>
      </c>
      <c r="G12" s="314" t="s">
        <v>455</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72" x14ac:dyDescent="0.25">
      <c r="A13" s="115" t="s">
        <v>456</v>
      </c>
      <c r="B13" s="245" t="s">
        <v>457</v>
      </c>
      <c r="C13" s="189"/>
      <c r="D13" s="189"/>
      <c r="E13" s="184" t="str">
        <f t="shared" si="1"/>
        <v/>
      </c>
      <c r="F13" s="115" t="s">
        <v>458</v>
      </c>
      <c r="G13" s="312" t="s">
        <v>459</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96" x14ac:dyDescent="0.25">
      <c r="A14" s="115" t="s">
        <v>460</v>
      </c>
      <c r="B14" s="178" t="s">
        <v>461</v>
      </c>
      <c r="C14" s="189"/>
      <c r="D14" s="189"/>
      <c r="E14" s="184" t="str">
        <f t="shared" si="1"/>
        <v/>
      </c>
      <c r="F14" s="115" t="s">
        <v>462</v>
      </c>
      <c r="G14" s="313" t="s">
        <v>463</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84" x14ac:dyDescent="0.25">
      <c r="A15" s="115" t="s">
        <v>464</v>
      </c>
      <c r="B15" s="242" t="s">
        <v>465</v>
      </c>
      <c r="C15" s="189"/>
      <c r="D15" s="189"/>
      <c r="E15" s="184" t="str">
        <f t="shared" si="1"/>
        <v/>
      </c>
      <c r="F15" s="115" t="s">
        <v>466</v>
      </c>
      <c r="G15" s="313" t="s">
        <v>467</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84" x14ac:dyDescent="0.25">
      <c r="A16" s="115" t="s">
        <v>468</v>
      </c>
      <c r="B16" s="179" t="s">
        <v>469</v>
      </c>
      <c r="C16" s="189"/>
      <c r="D16" s="189"/>
      <c r="E16" s="184" t="str">
        <f t="shared" si="1"/>
        <v/>
      </c>
      <c r="F16" s="115" t="s">
        <v>470</v>
      </c>
      <c r="G16" s="313" t="s">
        <v>471</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ht="72" x14ac:dyDescent="0.25">
      <c r="A17" s="115" t="s">
        <v>472</v>
      </c>
      <c r="B17" s="178" t="s">
        <v>473</v>
      </c>
      <c r="C17" s="189"/>
      <c r="D17" s="189"/>
      <c r="E17" s="184" t="str">
        <f t="shared" si="1"/>
        <v/>
      </c>
      <c r="F17" s="115" t="s">
        <v>474</v>
      </c>
      <c r="G17" s="313" t="s">
        <v>475</v>
      </c>
      <c r="H17" s="190"/>
      <c r="I17" s="190"/>
      <c r="J17" s="189"/>
      <c r="K17" s="189"/>
      <c r="L17" s="115" t="str">
        <f t="shared" si="0"/>
        <v/>
      </c>
      <c r="M17" s="115" t="str">
        <f t="shared" si="0"/>
        <v/>
      </c>
      <c r="N17" s="118" t="str">
        <f t="shared" si="2"/>
        <v/>
      </c>
      <c r="O17" s="191"/>
      <c r="P17" s="191"/>
      <c r="Q17" s="308"/>
      <c r="R17" s="189"/>
      <c r="S17" s="189"/>
      <c r="T17" s="115" t="str">
        <f t="shared" si="3"/>
        <v/>
      </c>
      <c r="U17" s="115" t="str">
        <f t="shared" si="4"/>
        <v/>
      </c>
      <c r="V17" s="118" t="str">
        <f t="shared" si="5"/>
        <v/>
      </c>
    </row>
    <row r="18" spans="1:22" ht="84" x14ac:dyDescent="0.25">
      <c r="A18" s="115" t="s">
        <v>476</v>
      </c>
      <c r="B18" s="178" t="s">
        <v>477</v>
      </c>
      <c r="C18" s="189"/>
      <c r="D18" s="189"/>
      <c r="E18" s="184" t="str">
        <f t="shared" si="1"/>
        <v/>
      </c>
      <c r="F18" s="115" t="s">
        <v>478</v>
      </c>
      <c r="G18" s="313" t="s">
        <v>479</v>
      </c>
      <c r="H18" s="190"/>
      <c r="I18" s="190"/>
      <c r="J18" s="189"/>
      <c r="K18" s="189"/>
      <c r="L18" s="115" t="str">
        <f t="shared" si="0"/>
        <v/>
      </c>
      <c r="M18" s="115" t="str">
        <f t="shared" si="0"/>
        <v/>
      </c>
      <c r="N18" s="118" t="str">
        <f t="shared" si="2"/>
        <v/>
      </c>
      <c r="O18" s="191"/>
      <c r="P18" s="191"/>
      <c r="Q18" s="308"/>
      <c r="R18" s="189"/>
      <c r="S18" s="189"/>
      <c r="T18" s="115" t="str">
        <f t="shared" si="3"/>
        <v/>
      </c>
      <c r="U18" s="115" t="str">
        <f t="shared" si="4"/>
        <v/>
      </c>
      <c r="V18" s="118" t="str">
        <f t="shared" si="5"/>
        <v/>
      </c>
    </row>
    <row r="19" spans="1:22" ht="72" x14ac:dyDescent="0.25">
      <c r="A19" s="115" t="s">
        <v>480</v>
      </c>
      <c r="B19" s="179" t="s">
        <v>481</v>
      </c>
      <c r="C19" s="189"/>
      <c r="D19" s="189"/>
      <c r="E19" s="184" t="str">
        <f t="shared" si="1"/>
        <v/>
      </c>
      <c r="F19" s="115" t="s">
        <v>482</v>
      </c>
      <c r="G19" s="313" t="s">
        <v>483</v>
      </c>
      <c r="H19" s="190"/>
      <c r="I19" s="190"/>
      <c r="J19" s="189"/>
      <c r="K19" s="189"/>
      <c r="L19" s="115" t="str">
        <f t="shared" si="0"/>
        <v/>
      </c>
      <c r="M19" s="115" t="str">
        <f t="shared" si="0"/>
        <v/>
      </c>
      <c r="N19" s="118" t="str">
        <f t="shared" si="2"/>
        <v/>
      </c>
      <c r="O19" s="191"/>
      <c r="P19" s="191"/>
      <c r="Q19" s="308"/>
      <c r="R19" s="189"/>
      <c r="S19" s="189"/>
      <c r="T19" s="115" t="str">
        <f t="shared" si="3"/>
        <v/>
      </c>
      <c r="U19" s="115" t="str">
        <f t="shared" si="4"/>
        <v/>
      </c>
      <c r="V19" s="118" t="str">
        <f t="shared" si="5"/>
        <v/>
      </c>
    </row>
    <row r="20" spans="1:22" s="194" customFormat="1" ht="72" hidden="1" customHeight="1" x14ac:dyDescent="0.25">
      <c r="A20" s="198" t="s">
        <v>484</v>
      </c>
      <c r="B20" s="192" t="s">
        <v>201</v>
      </c>
      <c r="C20" s="189"/>
      <c r="D20" s="189"/>
      <c r="E20" s="254" t="str">
        <f t="shared" ref="E20" si="6">IF(OR(C20="",D20=""),"",C20*D20)</f>
        <v/>
      </c>
      <c r="F20" s="190" t="s">
        <v>485</v>
      </c>
      <c r="G20" s="192" t="s">
        <v>203</v>
      </c>
      <c r="H20" s="190"/>
      <c r="I20" s="190"/>
      <c r="J20" s="189"/>
      <c r="K20" s="189"/>
      <c r="L20" s="252" t="str">
        <f t="shared" ref="L20" si="7">IF(ISNUMBER(C20),IF(C20+J20&gt;1,C20+J20,1),"")</f>
        <v/>
      </c>
      <c r="M20" s="252" t="str">
        <f t="shared" ref="M20" si="8">IF(ISNUMBER(D20),IF(D20+K20&gt;1,D20+K20,1),"")</f>
        <v/>
      </c>
      <c r="N20" s="251" t="str">
        <f t="shared" ref="N20" si="9">IF(OR(L20="",M20=""),"",L20*M20)</f>
        <v/>
      </c>
      <c r="O20" s="192" t="s">
        <v>203</v>
      </c>
      <c r="P20" s="193"/>
      <c r="Q20" s="308"/>
      <c r="R20" s="189"/>
      <c r="S20" s="189"/>
      <c r="T20" s="252" t="str">
        <f t="shared" ref="T20" si="10">IF(ISNUMBER($L20),IF($L20+R20&gt;1,$L20+R20,1),"")</f>
        <v/>
      </c>
      <c r="U20" s="252" t="str">
        <f t="shared" ref="U20" si="11">IF(ISNUMBER($M20),IF($M20+S20&gt;1,$M20+S20,1),"")</f>
        <v/>
      </c>
      <c r="V20" s="251" t="str">
        <f t="shared" ref="V20" si="12">IF(OR(T20="",U20=""),"",T20*U20)</f>
        <v/>
      </c>
    </row>
    <row r="21" spans="1:22" s="194" customFormat="1" ht="72" customHeight="1" x14ac:dyDescent="0.25">
      <c r="A21" s="198" t="s">
        <v>484</v>
      </c>
      <c r="B21" s="192" t="s">
        <v>201</v>
      </c>
      <c r="C21" s="190"/>
      <c r="D21" s="189"/>
      <c r="E21" s="254" t="str">
        <f t="shared" si="1"/>
        <v/>
      </c>
      <c r="F21" s="190" t="s">
        <v>485</v>
      </c>
      <c r="G21" s="192" t="s">
        <v>203</v>
      </c>
      <c r="H21" s="190"/>
      <c r="I21" s="190"/>
      <c r="J21" s="190"/>
      <c r="K21" s="190"/>
      <c r="L21" s="252" t="str">
        <f t="shared" si="0"/>
        <v/>
      </c>
      <c r="M21" s="252" t="str">
        <f t="shared" si="0"/>
        <v/>
      </c>
      <c r="N21" s="251" t="str">
        <f t="shared" si="2"/>
        <v/>
      </c>
      <c r="O21" s="192" t="s">
        <v>203</v>
      </c>
      <c r="P21" s="193"/>
      <c r="Q21" s="308"/>
      <c r="R21" s="190"/>
      <c r="S21" s="190"/>
      <c r="T21" s="252" t="str">
        <f t="shared" si="3"/>
        <v/>
      </c>
      <c r="U21" s="252" t="str">
        <f t="shared" si="4"/>
        <v/>
      </c>
      <c r="V21" s="251" t="str">
        <f t="shared" si="5"/>
        <v/>
      </c>
    </row>
    <row r="22" spans="1:22" ht="48" customHeight="1" x14ac:dyDescent="0.25">
      <c r="D22" s="50" t="s">
        <v>204</v>
      </c>
      <c r="E22" s="186">
        <f>MAX(E10:E21)</f>
        <v>0</v>
      </c>
      <c r="M22" s="50" t="s">
        <v>122</v>
      </c>
      <c r="N22" s="186">
        <f>MAX(N10:N21)</f>
        <v>0</v>
      </c>
      <c r="U22" s="50" t="s">
        <v>55</v>
      </c>
      <c r="V22" s="186">
        <f>MAX(V10:V21)</f>
        <v>0</v>
      </c>
    </row>
    <row r="44" spans="4:5" hidden="1" x14ac:dyDescent="0.25"/>
    <row r="45" spans="4:5" hidden="1" x14ac:dyDescent="0.25">
      <c r="D45" s="16">
        <v>1</v>
      </c>
      <c r="E45" s="16">
        <v>-1</v>
      </c>
    </row>
    <row r="46" spans="4:5" hidden="1" x14ac:dyDescent="0.25">
      <c r="D46" s="16">
        <v>2</v>
      </c>
      <c r="E46" s="16">
        <v>-2</v>
      </c>
    </row>
    <row r="47" spans="4:5" hidden="1" x14ac:dyDescent="0.25">
      <c r="D47" s="16">
        <v>3</v>
      </c>
      <c r="E47" s="16">
        <v>-3</v>
      </c>
    </row>
    <row r="48" spans="4:5" hidden="1" x14ac:dyDescent="0.25">
      <c r="D48" s="16">
        <v>4</v>
      </c>
      <c r="E48" s="16">
        <v>-4</v>
      </c>
    </row>
  </sheetData>
  <sheetProtection algorithmName="SHA-512" hashValue="Ihq/c4preQ6u1R5Ggd8+uBATt9cNWYUaSDW/lEnmXfaPMbI/ibqIKLxOlBIeAG9kOsgwTnfBKcGsa0lvSJgh6w==" saltValue="pFh2VECeV0wDFtItr70B9Q==" spinCount="100000" sheet="1" formatCells="0" formatColumns="0" formatRows="0" insertRows="0" deleteRows="0" autoFilter="0" pivotTables="0"/>
  <autoFilter ref="A9:V22" xr:uid="{00000000-0001-0000-1000-000000000000}"/>
  <mergeCells count="11">
    <mergeCell ref="T8:V8"/>
    <mergeCell ref="C3:I3"/>
    <mergeCell ref="C4:D4"/>
    <mergeCell ref="E4:F4"/>
    <mergeCell ref="C5:D5"/>
    <mergeCell ref="E5:F5"/>
    <mergeCell ref="A8:B8"/>
    <mergeCell ref="C8:E8"/>
    <mergeCell ref="F8:K8"/>
    <mergeCell ref="L8:N8"/>
    <mergeCell ref="O8:S8"/>
  </mergeCells>
  <conditionalFormatting sqref="E10:E21">
    <cfRule type="containsBlanks" dxfId="1052" priority="7">
      <formula>LEN(TRIM(E10))=0</formula>
    </cfRule>
  </conditionalFormatting>
  <conditionalFormatting sqref="E10:E22">
    <cfRule type="cellIs" dxfId="1051" priority="8" operator="between">
      <formula>8</formula>
      <formula>16</formula>
    </cfRule>
    <cfRule type="cellIs" dxfId="1050" priority="9" operator="between">
      <formula>4</formula>
      <formula>7.99</formula>
    </cfRule>
    <cfRule type="cellIs" dxfId="1049" priority="10" operator="between">
      <formula>1</formula>
      <formula>3.99</formula>
    </cfRule>
  </conditionalFormatting>
  <conditionalFormatting sqref="F10:F19">
    <cfRule type="cellIs" dxfId="1048" priority="29" operator="between">
      <formula>11</formula>
      <formula>25</formula>
    </cfRule>
    <cfRule type="cellIs" dxfId="1047" priority="30" operator="between">
      <formula>6</formula>
      <formula>10</formula>
    </cfRule>
    <cfRule type="cellIs" dxfId="1046" priority="31" operator="between">
      <formula>0</formula>
      <formula>5</formula>
    </cfRule>
  </conditionalFormatting>
  <conditionalFormatting sqref="H10:H21">
    <cfRule type="containsText" dxfId="1045" priority="14" operator="containsText" text="Sí">
      <formula>NOT(ISERROR(SEARCH("Sí",H10)))</formula>
    </cfRule>
    <cfRule type="containsText" dxfId="1044" priority="15" operator="containsText" text="No">
      <formula>NOT(ISERROR(SEARCH("No",H10)))</formula>
    </cfRule>
  </conditionalFormatting>
  <conditionalFormatting sqref="I10:I21">
    <cfRule type="containsText" dxfId="1043" priority="11" operator="containsText" text="Bajo">
      <formula>NOT(ISERROR(SEARCH("Bajo",I10)))</formula>
    </cfRule>
    <cfRule type="containsText" dxfId="1042" priority="12" operator="containsText" text="Medio">
      <formula>NOT(ISERROR(SEARCH("Medio",I10)))</formula>
    </cfRule>
    <cfRule type="containsText" dxfId="1041" priority="13" operator="containsText" text="Alto">
      <formula>NOT(ISERROR(SEARCH("Alto",I10)))</formula>
    </cfRule>
  </conditionalFormatting>
  <conditionalFormatting sqref="N10:N22">
    <cfRule type="cellIs" dxfId="1040" priority="4" operator="between">
      <formula>8</formula>
      <formula>16</formula>
    </cfRule>
    <cfRule type="cellIs" dxfId="1039" priority="5" operator="between">
      <formula>4</formula>
      <formula>7.99</formula>
    </cfRule>
    <cfRule type="cellIs" dxfId="1038" priority="6" operator="between">
      <formula>1</formula>
      <formula>3.99</formula>
    </cfRule>
  </conditionalFormatting>
  <conditionalFormatting sqref="V10:V22">
    <cfRule type="cellIs" dxfId="1037" priority="1" operator="between">
      <formula>8</formula>
      <formula>16</formula>
    </cfRule>
    <cfRule type="cellIs" dxfId="1036" priority="2" operator="between">
      <formula>4</formula>
      <formula>7.99</formula>
    </cfRule>
    <cfRule type="cellIs" dxfId="1035" priority="3" operator="between">
      <formula>1</formula>
      <formula>3.99</formula>
    </cfRule>
  </conditionalFormatting>
  <dataValidations count="5">
    <dataValidation type="list" allowBlank="1" showInputMessage="1" showErrorMessage="1" sqref="I10:I21" xr:uid="{00000000-0002-0000-1000-000003000000}">
      <formula1>$M$3:$M$5</formula1>
    </dataValidation>
    <dataValidation type="list" allowBlank="1" showInputMessage="1" showErrorMessage="1" sqref="C10:D21" xr:uid="{DD325D59-2808-4917-B7F6-ADBD7B6615ED}">
      <formula1>$D$45:$D$48</formula1>
    </dataValidation>
    <dataValidation type="list" allowBlank="1" showInputMessage="1" showErrorMessage="1" sqref="J10:K21 R10:S21" xr:uid="{7F8CBA6F-9F6D-4565-B7AE-066E263B2D66}">
      <formula1>$E$45:$E$48</formula1>
    </dataValidation>
    <dataValidation type="list" allowBlank="1" showInputMessage="1" showErrorMessage="1" sqref="H10:H21" xr:uid="{036A331A-AC38-474A-AD8C-0FF96059C28B}">
      <formula1>$L$3:$L$4</formula1>
    </dataValidation>
    <dataValidation type="date" allowBlank="1" showInputMessage="1" showErrorMessage="1" sqref="Q10:Q12 Q14:Q21 Q13" xr:uid="{684B3B50-0111-4882-A662-0C92C9FFB64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0">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5" width="15.554687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26"/>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(C)'!A10</f>
        <v>C.R5</v>
      </c>
      <c r="D5" s="471"/>
      <c r="E5" s="472" t="str">
        <f>'2. Contratación (C)'!B10</f>
        <v>Fraccionamiento fraudulento del contrato</v>
      </c>
      <c r="F5" s="473"/>
      <c r="G5" s="114" t="str">
        <f>'2. Contratación (C)'!C10</f>
        <v>Fraccionamiento del contrato en dos o más procedimientos con idéntico adjudicatario evitando la utilización de un procedimiento que, en base a la cuantía total, hubiese requerido mayores garantías de concurrencia y de publicidad.</v>
      </c>
      <c r="H5" s="112">
        <f>'2. Contratación (C)'!D10</f>
        <v>0</v>
      </c>
      <c r="I5" s="113">
        <f>'2. Contratación (C)'!E10</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5"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09.95" customHeight="1" x14ac:dyDescent="0.25">
      <c r="A10" s="115" t="s">
        <v>486</v>
      </c>
      <c r="B10" s="150" t="s">
        <v>487</v>
      </c>
      <c r="C10" s="189"/>
      <c r="D10" s="189"/>
      <c r="E10" s="184" t="str">
        <f>IF(OR(C10="",D10=""),"",C10*D10)</f>
        <v/>
      </c>
      <c r="F10" s="115" t="s">
        <v>488</v>
      </c>
      <c r="G10" s="313" t="s">
        <v>489</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86.4" customHeight="1" x14ac:dyDescent="0.25">
      <c r="A11" s="115" t="s">
        <v>490</v>
      </c>
      <c r="B11" s="178" t="s">
        <v>491</v>
      </c>
      <c r="C11" s="189"/>
      <c r="D11" s="189"/>
      <c r="E11" s="184" t="str">
        <f t="shared" ref="E11:E14" si="1">IF(OR(C11="",D11=""),"",C11*D11)</f>
        <v/>
      </c>
      <c r="F11" s="115" t="s">
        <v>492</v>
      </c>
      <c r="G11" s="312" t="s">
        <v>493</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77.400000000000006" customHeight="1" x14ac:dyDescent="0.25">
      <c r="A12" s="115" t="s">
        <v>494</v>
      </c>
      <c r="B12" s="178" t="s">
        <v>495</v>
      </c>
      <c r="C12" s="189"/>
      <c r="D12" s="189"/>
      <c r="E12" s="184" t="str">
        <f t="shared" si="1"/>
        <v/>
      </c>
      <c r="F12" s="115" t="s">
        <v>496</v>
      </c>
      <c r="G12" s="311" t="s">
        <v>497</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ht="72" hidden="1" customHeight="1" x14ac:dyDescent="0.25">
      <c r="A13" s="190" t="s">
        <v>498</v>
      </c>
      <c r="B13" s="192" t="s">
        <v>201</v>
      </c>
      <c r="C13" s="189"/>
      <c r="D13" s="189"/>
      <c r="E13" s="254" t="str">
        <f t="shared" ref="E13" si="6">IF(OR(C13="",D13=""),"",C13*D13)</f>
        <v/>
      </c>
      <c r="F13" s="190" t="s">
        <v>499</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0" t="s">
        <v>498</v>
      </c>
      <c r="B14" s="192" t="s">
        <v>201</v>
      </c>
      <c r="C14" s="190"/>
      <c r="D14" s="190"/>
      <c r="E14" s="254" t="str">
        <f t="shared" si="1"/>
        <v/>
      </c>
      <c r="F14" s="190" t="s">
        <v>499</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86">
        <f>MAX(E10:E14)</f>
        <v>0</v>
      </c>
      <c r="M15" s="50" t="s">
        <v>122</v>
      </c>
      <c r="N15" s="186">
        <f>MAX(N10:N14)</f>
        <v>0</v>
      </c>
      <c r="U15" s="50" t="s">
        <v>55</v>
      </c>
      <c r="V15" s="186">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bJrk1+yTvVFsaP0nHESoCP3jIvp0MW2h9yEjunJrkHBBNNa9QKhg7q+0Zm1Tzh+v5dLpV7t9IVKLbDq8LuDthw==" saltValue="DQAXR6o6peS6SAxliyY0zQ==" spinCount="100000" sheet="1" formatCells="0" formatColumns="0" formatRows="0" insertRows="0" deleteRows="0" selectLockedCells="1" autoFilter="0" pivotTables="0"/>
  <autoFilter ref="A9:V15" xr:uid="{00000000-0001-0000-11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034" priority="10">
      <formula>LEN(TRIM(E10))=0</formula>
    </cfRule>
  </conditionalFormatting>
  <conditionalFormatting sqref="E10:E15">
    <cfRule type="cellIs" dxfId="1033" priority="11" operator="between">
      <formula>8</formula>
      <formula>16</formula>
    </cfRule>
    <cfRule type="cellIs" dxfId="1032" priority="12" operator="between">
      <formula>4</formula>
      <formula>7.99</formula>
    </cfRule>
    <cfRule type="cellIs" dxfId="1031" priority="13" operator="between">
      <formula>1</formula>
      <formula>3.99</formula>
    </cfRule>
  </conditionalFormatting>
  <conditionalFormatting sqref="F10:F12">
    <cfRule type="cellIs" dxfId="1030" priority="38" operator="between">
      <formula>11</formula>
      <formula>25</formula>
    </cfRule>
    <cfRule type="cellIs" dxfId="1029" priority="39" operator="between">
      <formula>6</formula>
      <formula>10</formula>
    </cfRule>
    <cfRule type="cellIs" dxfId="1028" priority="40" operator="between">
      <formula>0</formula>
      <formula>5</formula>
    </cfRule>
  </conditionalFormatting>
  <conditionalFormatting sqref="H10:H14">
    <cfRule type="containsText" dxfId="1027" priority="17" operator="containsText" text="Sí">
      <formula>NOT(ISERROR(SEARCH("Sí",H10)))</formula>
    </cfRule>
    <cfRule type="containsText" dxfId="1026" priority="18" operator="containsText" text="No">
      <formula>NOT(ISERROR(SEARCH("No",H10)))</formula>
    </cfRule>
  </conditionalFormatting>
  <conditionalFormatting sqref="I10:I14">
    <cfRule type="containsText" dxfId="1025" priority="14" operator="containsText" text="Bajo">
      <formula>NOT(ISERROR(SEARCH("Bajo",I10)))</formula>
    </cfRule>
    <cfRule type="containsText" dxfId="1024" priority="15" operator="containsText" text="Medio">
      <formula>NOT(ISERROR(SEARCH("Medio",I10)))</formula>
    </cfRule>
    <cfRule type="containsText" dxfId="1023" priority="16" operator="containsText" text="Alto">
      <formula>NOT(ISERROR(SEARCH("Alto",I10)))</formula>
    </cfRule>
  </conditionalFormatting>
  <conditionalFormatting sqref="N10:N15">
    <cfRule type="cellIs" dxfId="1022" priority="19" operator="between">
      <formula>8</formula>
      <formula>16</formula>
    </cfRule>
    <cfRule type="cellIs" dxfId="1021" priority="20" operator="between">
      <formula>4</formula>
      <formula>7.99</formula>
    </cfRule>
    <cfRule type="cellIs" dxfId="1020" priority="21" operator="between">
      <formula>1</formula>
      <formula>3.99</formula>
    </cfRule>
  </conditionalFormatting>
  <conditionalFormatting sqref="N11:N12 N14">
    <cfRule type="cellIs" dxfId="1019" priority="67" operator="between">
      <formula>8</formula>
      <formula>16</formula>
    </cfRule>
    <cfRule type="cellIs" dxfId="1018" priority="68" operator="between">
      <formula>4</formula>
      <formula>7.99</formula>
    </cfRule>
    <cfRule type="cellIs" dxfId="1017" priority="69" operator="between">
      <formula>1</formula>
      <formula>3.99</formula>
    </cfRule>
  </conditionalFormatting>
  <conditionalFormatting sqref="N13">
    <cfRule type="cellIs" dxfId="1016" priority="7" operator="between">
      <formula>8</formula>
      <formula>16</formula>
    </cfRule>
    <cfRule type="cellIs" dxfId="1015" priority="8" operator="between">
      <formula>4</formula>
      <formula>7.99</formula>
    </cfRule>
    <cfRule type="cellIs" dxfId="1014" priority="9" operator="between">
      <formula>1</formula>
      <formula>3.99</formula>
    </cfRule>
  </conditionalFormatting>
  <conditionalFormatting sqref="V10:V14">
    <cfRule type="cellIs" dxfId="1013" priority="4" operator="between">
      <formula>8</formula>
      <formula>16</formula>
    </cfRule>
    <cfRule type="cellIs" dxfId="1012" priority="5" operator="between">
      <formula>4</formula>
      <formula>7.99</formula>
    </cfRule>
    <cfRule type="cellIs" dxfId="1011" priority="6" operator="between">
      <formula>1</formula>
      <formula>3.99</formula>
    </cfRule>
  </conditionalFormatting>
  <conditionalFormatting sqref="V11:V12 V14:V15">
    <cfRule type="cellIs" dxfId="1010" priority="31" operator="between">
      <formula>8</formula>
      <formula>16</formula>
    </cfRule>
    <cfRule type="cellIs" dxfId="1009" priority="32" operator="between">
      <formula>4</formula>
      <formula>7.99</formula>
    </cfRule>
    <cfRule type="cellIs" dxfId="1008" priority="33" operator="between">
      <formula>1</formula>
      <formula>3.99</formula>
    </cfRule>
  </conditionalFormatting>
  <conditionalFormatting sqref="V13">
    <cfRule type="cellIs" dxfId="1007" priority="1" operator="between">
      <formula>8</formula>
      <formula>16</formula>
    </cfRule>
    <cfRule type="cellIs" dxfId="1006" priority="2" operator="between">
      <formula>4</formula>
      <formula>7.99</formula>
    </cfRule>
    <cfRule type="cellIs" dxfId="1005" priority="3" operator="between">
      <formula>1</formula>
      <formula>3.99</formula>
    </cfRule>
  </conditionalFormatting>
  <dataValidations count="5">
    <dataValidation type="list" allowBlank="1" showInputMessage="1" showErrorMessage="1" sqref="I10:I14" xr:uid="{00000000-0002-0000-1100-000003000000}">
      <formula1>$M$3:$M$5</formula1>
    </dataValidation>
    <dataValidation type="list" allowBlank="1" showInputMessage="1" showErrorMessage="1" sqref="C10:D14" xr:uid="{B709FD85-2658-458A-BA19-5391B32AB1CD}">
      <formula1>$D$38:$D$41</formula1>
    </dataValidation>
    <dataValidation type="list" allowBlank="1" showInputMessage="1" showErrorMessage="1" sqref="J10:K14 R10:S14" xr:uid="{9EDD5C33-A118-414C-99DA-1D889768D301}">
      <formula1>$E$38:$E$41</formula1>
    </dataValidation>
    <dataValidation type="list" allowBlank="1" showInputMessage="1" showErrorMessage="1" sqref="H10:H14" xr:uid="{DF89BF25-48AE-4942-BE9A-0AC41FF4D3D5}">
      <formula1>$L$3:$L$4</formula1>
    </dataValidation>
    <dataValidation type="date" allowBlank="1" showInputMessage="1" showErrorMessage="1" sqref="Q10 Q12:Q14 Q11" xr:uid="{5478003B-394D-412A-B169-D11A64EFE4F1}">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1">
    <tabColor theme="5"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294"/>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295"/>
      <c r="L4" s="24" t="s">
        <v>156</v>
      </c>
      <c r="M4" s="24" t="s">
        <v>161</v>
      </c>
      <c r="N4" s="19"/>
      <c r="O4" s="19"/>
    </row>
    <row r="5" spans="1:22" s="27" customFormat="1" ht="54" customHeight="1" thickBot="1" x14ac:dyDescent="0.3">
      <c r="B5" s="42"/>
      <c r="C5" s="470" t="str">
        <f>'2. Contratación (C)'!A11</f>
        <v>C.R6</v>
      </c>
      <c r="D5" s="471"/>
      <c r="E5" s="472" t="str">
        <f>'2. Contratación (C)'!B11</f>
        <v>Incumplimientos en la formalización del contrato</v>
      </c>
      <c r="F5" s="473"/>
      <c r="G5" s="114" t="str">
        <f>'2. Contratación (C)'!C11</f>
        <v>Irregularidades en la formalización del contrato de manera que no se ajusta con exactitud a las condiciones de la licitación o se alteran los términos de la adjudicación.</v>
      </c>
      <c r="H5" s="112">
        <f>'2. Contratación (C)'!D11</f>
        <v>0</v>
      </c>
      <c r="I5" s="113">
        <f>'2. Contratación (C)'!E11</f>
        <v>0</v>
      </c>
      <c r="J5" s="15"/>
      <c r="K5" s="7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54.80000000000001" customHeight="1" x14ac:dyDescent="0.25">
      <c r="A10" s="115" t="s">
        <v>500</v>
      </c>
      <c r="B10" s="155" t="s">
        <v>501</v>
      </c>
      <c r="C10" s="189"/>
      <c r="D10" s="189"/>
      <c r="E10" s="184" t="str">
        <f>IF(OR(C10="",D10=""),"",C10*D10)</f>
        <v/>
      </c>
      <c r="F10" s="115" t="s">
        <v>502</v>
      </c>
      <c r="G10" s="315" t="s">
        <v>503</v>
      </c>
      <c r="H10" s="190"/>
      <c r="I10" s="190"/>
      <c r="J10" s="189"/>
      <c r="K10" s="189"/>
      <c r="L10" s="115" t="str">
        <f t="shared" ref="L10:M16"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96" customHeight="1" x14ac:dyDescent="0.25">
      <c r="A11" s="115" t="s">
        <v>504</v>
      </c>
      <c r="B11" s="178" t="s">
        <v>505</v>
      </c>
      <c r="C11" s="189"/>
      <c r="D11" s="189"/>
      <c r="E11" s="184" t="str">
        <f t="shared" ref="E11:E16" si="1">IF(OR(C11="",D11=""),"",C11*D11)</f>
        <v/>
      </c>
      <c r="F11" s="115" t="s">
        <v>506</v>
      </c>
      <c r="G11" s="312" t="s">
        <v>507</v>
      </c>
      <c r="H11" s="190"/>
      <c r="I11" s="190"/>
      <c r="J11" s="189"/>
      <c r="K11" s="189"/>
      <c r="L11" s="115" t="str">
        <f t="shared" si="0"/>
        <v/>
      </c>
      <c r="M11" s="115" t="str">
        <f t="shared" si="0"/>
        <v/>
      </c>
      <c r="N11" s="118" t="str">
        <f t="shared" ref="N11:N16" si="2">IF(OR(L11="",M11=""),"",L11*M11)</f>
        <v/>
      </c>
      <c r="O11" s="191"/>
      <c r="P11" s="191"/>
      <c r="Q11" s="308"/>
      <c r="R11" s="189"/>
      <c r="S11" s="189"/>
      <c r="T11" s="115" t="str">
        <f t="shared" ref="T11:T16" si="3">IF(ISNUMBER($L11),IF($L11+R11&gt;1,$L11+R11,1),"")</f>
        <v/>
      </c>
      <c r="U11" s="115" t="str">
        <f t="shared" ref="U11:U16" si="4">IF(ISNUMBER($M11),IF($M11+S11&gt;1,$M11+S11,1),"")</f>
        <v/>
      </c>
      <c r="V11" s="118" t="str">
        <f t="shared" ref="V11:V16" si="5">IF(OR(T11="",U11=""),"",T11*U11)</f>
        <v/>
      </c>
    </row>
    <row r="12" spans="1:22" ht="72" x14ac:dyDescent="0.25">
      <c r="A12" s="115" t="s">
        <v>508</v>
      </c>
      <c r="B12" s="178" t="s">
        <v>509</v>
      </c>
      <c r="C12" s="189"/>
      <c r="D12" s="189"/>
      <c r="E12" s="184" t="str">
        <f t="shared" si="1"/>
        <v/>
      </c>
      <c r="F12" s="115" t="s">
        <v>510</v>
      </c>
      <c r="G12" s="312" t="s">
        <v>511</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84" x14ac:dyDescent="0.25">
      <c r="A13" s="115" t="s">
        <v>512</v>
      </c>
      <c r="B13" s="244" t="s">
        <v>513</v>
      </c>
      <c r="C13" s="189"/>
      <c r="D13" s="189"/>
      <c r="E13" s="184" t="str">
        <f t="shared" si="1"/>
        <v/>
      </c>
      <c r="F13" s="115" t="s">
        <v>514</v>
      </c>
      <c r="G13" s="313" t="s">
        <v>515</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48" x14ac:dyDescent="0.25">
      <c r="A14" s="115" t="s">
        <v>516</v>
      </c>
      <c r="B14" s="179" t="s">
        <v>517</v>
      </c>
      <c r="C14" s="189"/>
      <c r="D14" s="189"/>
      <c r="E14" s="184" t="str">
        <f t="shared" si="1"/>
        <v/>
      </c>
      <c r="F14" s="115" t="s">
        <v>518</v>
      </c>
      <c r="G14" s="315" t="s">
        <v>519</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s="194" customFormat="1" ht="72" hidden="1" customHeight="1" x14ac:dyDescent="0.25">
      <c r="A15" s="190" t="s">
        <v>520</v>
      </c>
      <c r="B15" s="192" t="s">
        <v>201</v>
      </c>
      <c r="C15" s="189"/>
      <c r="D15" s="189"/>
      <c r="E15" s="254" t="str">
        <f t="shared" ref="E15" si="6">IF(OR(C15="",D15=""),"",C15*D15)</f>
        <v/>
      </c>
      <c r="F15" s="190" t="s">
        <v>521</v>
      </c>
      <c r="G15" s="192" t="s">
        <v>203</v>
      </c>
      <c r="H15" s="190"/>
      <c r="I15" s="190"/>
      <c r="J15" s="189"/>
      <c r="K15" s="189"/>
      <c r="L15" s="252" t="str">
        <f t="shared" ref="L15" si="7">IF(ISNUMBER(C15),IF(C15+J15&gt;1,C15+J15,1),"")</f>
        <v/>
      </c>
      <c r="M15" s="252" t="str">
        <f t="shared" ref="M15" si="8">IF(ISNUMBER(D15),IF(D15+K15&gt;1,D15+K15,1),"")</f>
        <v/>
      </c>
      <c r="N15" s="251" t="str">
        <f t="shared" ref="N15" si="9">IF(OR(L15="",M15=""),"",L15*M15)</f>
        <v/>
      </c>
      <c r="O15" s="192" t="s">
        <v>203</v>
      </c>
      <c r="P15" s="193"/>
      <c r="Q15" s="308"/>
      <c r="R15" s="189"/>
      <c r="S15" s="189"/>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190" t="s">
        <v>520</v>
      </c>
      <c r="B16" s="192" t="s">
        <v>201</v>
      </c>
      <c r="C16" s="190"/>
      <c r="D16" s="190"/>
      <c r="E16" s="254" t="str">
        <f t="shared" si="1"/>
        <v/>
      </c>
      <c r="F16" s="190" t="s">
        <v>521</v>
      </c>
      <c r="G16" s="192" t="s">
        <v>203</v>
      </c>
      <c r="H16" s="190"/>
      <c r="I16" s="190"/>
      <c r="J16" s="190"/>
      <c r="K16" s="190"/>
      <c r="L16" s="252" t="str">
        <f t="shared" si="0"/>
        <v/>
      </c>
      <c r="M16" s="252" t="str">
        <f t="shared" si="0"/>
        <v/>
      </c>
      <c r="N16" s="251" t="str">
        <f t="shared" si="2"/>
        <v/>
      </c>
      <c r="O16" s="192" t="s">
        <v>203</v>
      </c>
      <c r="P16" s="193"/>
      <c r="Q16" s="308"/>
      <c r="R16" s="190"/>
      <c r="S16" s="190"/>
      <c r="T16" s="252" t="str">
        <f t="shared" si="3"/>
        <v/>
      </c>
      <c r="U16" s="252" t="str">
        <f t="shared" si="4"/>
        <v/>
      </c>
      <c r="V16" s="251" t="str">
        <f t="shared" si="5"/>
        <v/>
      </c>
    </row>
    <row r="17" spans="4:22" ht="48" customHeight="1" x14ac:dyDescent="0.25">
      <c r="D17" s="111" t="s">
        <v>204</v>
      </c>
      <c r="E17" s="186">
        <f>MAX(E10:E16)</f>
        <v>0</v>
      </c>
      <c r="M17" s="50" t="s">
        <v>122</v>
      </c>
      <c r="N17" s="186">
        <f>MAX(N10:N16)</f>
        <v>0</v>
      </c>
      <c r="U17" s="50" t="s">
        <v>55</v>
      </c>
      <c r="V17" s="186">
        <f>MAX(V10:V16)</f>
        <v>0</v>
      </c>
    </row>
    <row r="39" spans="4:5" ht="15.6" customHeight="1" x14ac:dyDescent="0.25"/>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a1TzUYGTbKSq0Zhd6JatMrTYTuIBEuqkPfW8FIH+BZEbJ0XBaV6tMWRdy586INqhAMfTVdXAzkb6Zbv/QOcRlQ==" saltValue="ZgXoMUVQNixB9DUa0ENxfQ==" spinCount="100000" sheet="1" formatCells="0" formatColumns="0" formatRows="0" insertRows="0" deleteRows="0" selectLockedCells="1" autoFilter="0" pivotTables="0"/>
  <autoFilter ref="A9:V17" xr:uid="{00000000-0001-0000-12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004" priority="10">
      <formula>LEN(TRIM(E10))=0</formula>
    </cfRule>
  </conditionalFormatting>
  <conditionalFormatting sqref="E10:E17">
    <cfRule type="cellIs" dxfId="1003" priority="11" operator="between">
      <formula>8</formula>
      <formula>16</formula>
    </cfRule>
    <cfRule type="cellIs" dxfId="1002" priority="12" operator="between">
      <formula>4</formula>
      <formula>7.99</formula>
    </cfRule>
    <cfRule type="cellIs" dxfId="1001" priority="13" operator="between">
      <formula>1</formula>
      <formula>3.99</formula>
    </cfRule>
  </conditionalFormatting>
  <conditionalFormatting sqref="F10:F14">
    <cfRule type="cellIs" dxfId="1000" priority="38" operator="between">
      <formula>11</formula>
      <formula>25</formula>
    </cfRule>
    <cfRule type="cellIs" dxfId="999" priority="39" operator="between">
      <formula>6</formula>
      <formula>10</formula>
    </cfRule>
    <cfRule type="cellIs" dxfId="998" priority="40" operator="between">
      <formula>0</formula>
      <formula>5</formula>
    </cfRule>
  </conditionalFormatting>
  <conditionalFormatting sqref="H10:H16">
    <cfRule type="containsText" dxfId="997" priority="20" operator="containsText" text="Sí">
      <formula>NOT(ISERROR(SEARCH("Sí",H10)))</formula>
    </cfRule>
    <cfRule type="containsText" dxfId="996" priority="21" operator="containsText" text="No">
      <formula>NOT(ISERROR(SEARCH("No",H10)))</formula>
    </cfRule>
  </conditionalFormatting>
  <conditionalFormatting sqref="I10:I16">
    <cfRule type="containsText" dxfId="995" priority="17" operator="containsText" text="Bajo">
      <formula>NOT(ISERROR(SEARCH("Bajo",I10)))</formula>
    </cfRule>
    <cfRule type="containsText" dxfId="994" priority="18" operator="containsText" text="Medio">
      <formula>NOT(ISERROR(SEARCH("Medio",I10)))</formula>
    </cfRule>
    <cfRule type="containsText" dxfId="993" priority="19" operator="containsText" text="Alto">
      <formula>NOT(ISERROR(SEARCH("Alto",I10)))</formula>
    </cfRule>
  </conditionalFormatting>
  <conditionalFormatting sqref="N10:N17">
    <cfRule type="cellIs" dxfId="992" priority="14" operator="between">
      <formula>8</formula>
      <formula>16</formula>
    </cfRule>
    <cfRule type="cellIs" dxfId="991" priority="15" operator="between">
      <formula>4</formula>
      <formula>7.99</formula>
    </cfRule>
    <cfRule type="cellIs" dxfId="990" priority="16" operator="between">
      <formula>1</formula>
      <formula>3.99</formula>
    </cfRule>
  </conditionalFormatting>
  <conditionalFormatting sqref="N11:N14">
    <cfRule type="cellIs" dxfId="989" priority="56" operator="between">
      <formula>8</formula>
      <formula>16</formula>
    </cfRule>
    <cfRule type="cellIs" dxfId="988" priority="57" operator="between">
      <formula>4</formula>
      <formula>7.99</formula>
    </cfRule>
    <cfRule type="cellIs" dxfId="987" priority="58" operator="between">
      <formula>1</formula>
      <formula>3.99</formula>
    </cfRule>
  </conditionalFormatting>
  <conditionalFormatting sqref="N15">
    <cfRule type="cellIs" dxfId="986" priority="7" operator="between">
      <formula>8</formula>
      <formula>16</formula>
    </cfRule>
    <cfRule type="cellIs" dxfId="985" priority="8" operator="between">
      <formula>4</formula>
      <formula>7.99</formula>
    </cfRule>
    <cfRule type="cellIs" dxfId="984" priority="9" operator="between">
      <formula>1</formula>
      <formula>3.99</formula>
    </cfRule>
  </conditionalFormatting>
  <conditionalFormatting sqref="V10:V17">
    <cfRule type="cellIs" dxfId="983" priority="4" operator="between">
      <formula>8</formula>
      <formula>16</formula>
    </cfRule>
    <cfRule type="cellIs" dxfId="982" priority="5" operator="between">
      <formula>4</formula>
      <formula>7.99</formula>
    </cfRule>
    <cfRule type="cellIs" dxfId="981" priority="6" operator="between">
      <formula>1</formula>
      <formula>3.99</formula>
    </cfRule>
  </conditionalFormatting>
  <conditionalFormatting sqref="V11:V14">
    <cfRule type="cellIs" dxfId="980" priority="31" operator="between">
      <formula>8</formula>
      <formula>16</formula>
    </cfRule>
    <cfRule type="cellIs" dxfId="979" priority="32" operator="between">
      <formula>4</formula>
      <formula>7.99</formula>
    </cfRule>
    <cfRule type="cellIs" dxfId="978" priority="33" operator="between">
      <formula>1</formula>
      <formula>3.99</formula>
    </cfRule>
  </conditionalFormatting>
  <conditionalFormatting sqref="V15">
    <cfRule type="cellIs" dxfId="977" priority="1" operator="between">
      <formula>8</formula>
      <formula>16</formula>
    </cfRule>
    <cfRule type="cellIs" dxfId="976" priority="2" operator="between">
      <formula>4</formula>
      <formula>7.99</formula>
    </cfRule>
    <cfRule type="cellIs" dxfId="975" priority="3" operator="between">
      <formula>1</formula>
      <formula>3.99</formula>
    </cfRule>
  </conditionalFormatting>
  <dataValidations count="5">
    <dataValidation type="list" allowBlank="1" showInputMessage="1" showErrorMessage="1" sqref="I10:I16" xr:uid="{00000000-0002-0000-1200-000003000000}">
      <formula1>$M$3:$M$5</formula1>
    </dataValidation>
    <dataValidation type="list" allowBlank="1" showInputMessage="1" showErrorMessage="1" sqref="C10:D16" xr:uid="{3648CE63-6644-4C5F-83F5-1CAE40EEC2F4}">
      <formula1>$D$40:$D$43</formula1>
    </dataValidation>
    <dataValidation type="list" allowBlank="1" showInputMessage="1" showErrorMessage="1" sqref="J10:K16 R10:S16" xr:uid="{38A867E4-25BE-42B8-9741-6C0692F56B99}">
      <formula1>$E$40:$E$43</formula1>
    </dataValidation>
    <dataValidation type="list" allowBlank="1" showInputMessage="1" showErrorMessage="1" sqref="H10:H16" xr:uid="{AB4A30FB-38F8-4315-9E8B-311DEEDE86DB}">
      <formula1>$L$3:$L$4</formula1>
    </dataValidation>
    <dataValidation type="date" allowBlank="1" showInputMessage="1" showErrorMessage="1" sqref="Q10:Q15 Q16" xr:uid="{A25C399F-2D6F-4312-90FA-D15B50F46CF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tabColor theme="5" tint="0.39997558519241921"/>
    <pageSetUpPr fitToPage="1"/>
  </sheetPr>
  <dimension ref="A1:V42"/>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(C)'!A12</f>
        <v>C.R7</v>
      </c>
      <c r="D5" s="471"/>
      <c r="E5" s="472" t="str">
        <f>'2. Contratación (C)'!B12</f>
        <v>Incumplimientos o deficiencias en la ejecución del contrato</v>
      </c>
      <c r="F5" s="473"/>
      <c r="G5" s="114" t="str">
        <f>'2. Contratación (C)'!C12</f>
        <v>El contratista incumple las especificaciones del contrato durante su ejecución</v>
      </c>
      <c r="H5" s="112">
        <f>'2. Contratación (C)'!D12</f>
        <v>0</v>
      </c>
      <c r="I5" s="113">
        <f>'2. Contratación (C)'!E12</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44" x14ac:dyDescent="0.25">
      <c r="A10" s="115" t="s">
        <v>522</v>
      </c>
      <c r="B10" s="244" t="s">
        <v>523</v>
      </c>
      <c r="C10" s="189"/>
      <c r="D10" s="189"/>
      <c r="E10" s="184" t="str">
        <f>IF(OR(C10="",D10=""),"",C10*D10)</f>
        <v/>
      </c>
      <c r="F10" s="115" t="s">
        <v>524</v>
      </c>
      <c r="G10" s="313" t="s">
        <v>525</v>
      </c>
      <c r="H10" s="190"/>
      <c r="I10" s="190"/>
      <c r="J10" s="189"/>
      <c r="K10" s="189"/>
      <c r="L10" s="115" t="str">
        <f t="shared" ref="L10:M15"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8" x14ac:dyDescent="0.25">
      <c r="A11" s="115" t="s">
        <v>526</v>
      </c>
      <c r="B11" s="180" t="s">
        <v>527</v>
      </c>
      <c r="C11" s="189"/>
      <c r="D11" s="189"/>
      <c r="E11" s="184" t="str">
        <f t="shared" ref="E11:E15" si="1">IF(OR(C11="",D11=""),"",C11*D11)</f>
        <v/>
      </c>
      <c r="F11" s="115" t="s">
        <v>528</v>
      </c>
      <c r="G11" s="313" t="s">
        <v>529</v>
      </c>
      <c r="H11" s="190"/>
      <c r="I11" s="190"/>
      <c r="J11" s="189"/>
      <c r="K11" s="189"/>
      <c r="L11" s="115" t="str">
        <f t="shared" si="0"/>
        <v/>
      </c>
      <c r="M11" s="115" t="str">
        <f t="shared" si="0"/>
        <v/>
      </c>
      <c r="N11" s="118" t="str">
        <f t="shared" ref="N11:N15" si="2">IF(OR(L11="",M11=""),"",L11*M11)</f>
        <v/>
      </c>
      <c r="O11" s="191"/>
      <c r="P11" s="191"/>
      <c r="Q11" s="308"/>
      <c r="R11" s="189"/>
      <c r="S11" s="189"/>
      <c r="T11" s="115" t="str">
        <f t="shared" ref="T11:T15" si="3">IF(ISNUMBER($L11),IF($L11+R11&gt;1,$L11+R11,1),"")</f>
        <v/>
      </c>
      <c r="U11" s="115" t="str">
        <f t="shared" ref="U11:U15" si="4">IF(ISNUMBER($M11),IF($M11+S11&gt;1,$M11+S11,1),"")</f>
        <v/>
      </c>
      <c r="V11" s="118" t="str">
        <f t="shared" ref="V11:V15" si="5">IF(OR(T11="",U11=""),"",T11*U11)</f>
        <v/>
      </c>
    </row>
    <row r="12" spans="1:22" ht="84" x14ac:dyDescent="0.25">
      <c r="A12" s="115" t="s">
        <v>530</v>
      </c>
      <c r="B12" s="150" t="s">
        <v>531</v>
      </c>
      <c r="C12" s="189"/>
      <c r="D12" s="189"/>
      <c r="E12" s="184" t="str">
        <f t="shared" si="1"/>
        <v/>
      </c>
      <c r="F12" s="115" t="s">
        <v>532</v>
      </c>
      <c r="G12" s="313" t="s">
        <v>533</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60" x14ac:dyDescent="0.25">
      <c r="A13" s="115" t="s">
        <v>534</v>
      </c>
      <c r="B13" s="179" t="s">
        <v>535</v>
      </c>
      <c r="C13" s="189"/>
      <c r="D13" s="189"/>
      <c r="E13" s="184" t="str">
        <f t="shared" si="1"/>
        <v/>
      </c>
      <c r="F13" s="115" t="s">
        <v>536</v>
      </c>
      <c r="G13" s="313" t="s">
        <v>537</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s="194" customFormat="1" ht="72" hidden="1" customHeight="1" x14ac:dyDescent="0.25">
      <c r="A14" s="190" t="s">
        <v>538</v>
      </c>
      <c r="B14" s="192" t="s">
        <v>201</v>
      </c>
      <c r="C14" s="189"/>
      <c r="D14" s="189"/>
      <c r="E14" s="254" t="str">
        <f t="shared" ref="E14" si="6">IF(OR(C14="",D14=""),"",C14*D14)</f>
        <v/>
      </c>
      <c r="F14" s="190" t="s">
        <v>539</v>
      </c>
      <c r="G14" s="192" t="s">
        <v>203</v>
      </c>
      <c r="H14" s="190"/>
      <c r="I14" s="190"/>
      <c r="J14" s="189"/>
      <c r="K14" s="189"/>
      <c r="L14" s="252" t="str">
        <f t="shared" ref="L14" si="7">IF(ISNUMBER(C14),IF(C14+J14&gt;1,C14+J14,1),"")</f>
        <v/>
      </c>
      <c r="M14" s="252" t="str">
        <f t="shared" ref="M14" si="8">IF(ISNUMBER(D14),IF(D14+K14&gt;1,D14+K14,1),"")</f>
        <v/>
      </c>
      <c r="N14" s="251" t="str">
        <f t="shared" ref="N14" si="9">IF(OR(L14="",M14=""),"",L14*M14)</f>
        <v/>
      </c>
      <c r="O14" s="192" t="s">
        <v>203</v>
      </c>
      <c r="P14" s="193"/>
      <c r="Q14" s="308"/>
      <c r="R14" s="189"/>
      <c r="S14" s="189"/>
      <c r="T14" s="252" t="str">
        <f t="shared" ref="T14" si="10">IF(ISNUMBER($L14),IF($L14+R14&gt;1,$L14+R14,1),"")</f>
        <v/>
      </c>
      <c r="U14" s="252" t="str">
        <f t="shared" ref="U14" si="11">IF(ISNUMBER($M14),IF($M14+S14&gt;1,$M14+S14,1),"")</f>
        <v/>
      </c>
      <c r="V14" s="251" t="str">
        <f t="shared" ref="V14" si="12">IF(OR(T14="",U14=""),"",T14*U14)</f>
        <v/>
      </c>
    </row>
    <row r="15" spans="1:22" s="194" customFormat="1" ht="72" customHeight="1" x14ac:dyDescent="0.25">
      <c r="A15" s="190" t="s">
        <v>538</v>
      </c>
      <c r="B15" s="192" t="s">
        <v>201</v>
      </c>
      <c r="C15" s="190"/>
      <c r="D15" s="190"/>
      <c r="E15" s="254" t="str">
        <f t="shared" si="1"/>
        <v/>
      </c>
      <c r="F15" s="190" t="s">
        <v>539</v>
      </c>
      <c r="G15" s="192" t="s">
        <v>203</v>
      </c>
      <c r="H15" s="190"/>
      <c r="I15" s="190"/>
      <c r="J15" s="190"/>
      <c r="K15" s="190"/>
      <c r="L15" s="252" t="str">
        <f t="shared" si="0"/>
        <v/>
      </c>
      <c r="M15" s="252" t="str">
        <f t="shared" si="0"/>
        <v/>
      </c>
      <c r="N15" s="251" t="str">
        <f t="shared" si="2"/>
        <v/>
      </c>
      <c r="O15" s="192" t="s">
        <v>203</v>
      </c>
      <c r="P15" s="193"/>
      <c r="Q15" s="308"/>
      <c r="R15" s="190"/>
      <c r="S15" s="190"/>
      <c r="T15" s="252" t="str">
        <f t="shared" si="3"/>
        <v/>
      </c>
      <c r="U15" s="252" t="str">
        <f t="shared" si="4"/>
        <v/>
      </c>
      <c r="V15" s="251" t="str">
        <f t="shared" si="5"/>
        <v/>
      </c>
    </row>
    <row r="16" spans="1:22" ht="48" customHeight="1" x14ac:dyDescent="0.25">
      <c r="D16" s="111" t="s">
        <v>204</v>
      </c>
      <c r="E16" s="186">
        <f>MAX(E10:E15)</f>
        <v>0</v>
      </c>
      <c r="M16" s="50" t="s">
        <v>122</v>
      </c>
      <c r="N16" s="186">
        <f>MAX(N10:N15)</f>
        <v>0</v>
      </c>
      <c r="U16" s="50" t="s">
        <v>55</v>
      </c>
      <c r="V16" s="186">
        <f>MAX(V10:V15)</f>
        <v>0</v>
      </c>
    </row>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sheetData>
  <sheetProtection algorithmName="SHA-512" hashValue="EAgY2hlv6/LsDBFU8/TZLBeo5HTvzXC7L8rfBsFyBvxJOf9rJHMy5KPqwR4Q41AwkVV0k9yuI3u8UszTQCtR7Q==" saltValue="0QPULG6xF8Us2wxs+zS4aw==" spinCount="100000" sheet="1" formatCells="0" formatColumns="0" formatRows="0" insertRows="0" deleteRows="0" selectLockedCells="1" autoFilter="0" pivotTables="0"/>
  <autoFilter ref="A9:V16" xr:uid="{00000000-0001-0000-13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974" priority="10">
      <formula>LEN(TRIM(E10))=0</formula>
    </cfRule>
  </conditionalFormatting>
  <conditionalFormatting sqref="E10:E16">
    <cfRule type="cellIs" dxfId="973" priority="11" operator="between">
      <formula>8</formula>
      <formula>16</formula>
    </cfRule>
    <cfRule type="cellIs" dxfId="972" priority="12" operator="between">
      <formula>4</formula>
      <formula>7.99</formula>
    </cfRule>
    <cfRule type="cellIs" dxfId="971" priority="13" operator="between">
      <formula>1</formula>
      <formula>3.99</formula>
    </cfRule>
  </conditionalFormatting>
  <conditionalFormatting sqref="F10:F13">
    <cfRule type="cellIs" dxfId="970" priority="38" operator="between">
      <formula>11</formula>
      <formula>25</formula>
    </cfRule>
    <cfRule type="cellIs" dxfId="969" priority="39" operator="between">
      <formula>6</formula>
      <formula>10</formula>
    </cfRule>
    <cfRule type="cellIs" dxfId="968" priority="40" operator="between">
      <formula>0</formula>
      <formula>5</formula>
    </cfRule>
  </conditionalFormatting>
  <conditionalFormatting sqref="H10:H15">
    <cfRule type="containsText" dxfId="967" priority="17" operator="containsText" text="Sí">
      <formula>NOT(ISERROR(SEARCH("Sí",H10)))</formula>
    </cfRule>
    <cfRule type="containsText" dxfId="966" priority="18" operator="containsText" text="No">
      <formula>NOT(ISERROR(SEARCH("No",H10)))</formula>
    </cfRule>
  </conditionalFormatting>
  <conditionalFormatting sqref="I10:I15">
    <cfRule type="containsText" dxfId="965" priority="14" operator="containsText" text="Bajo">
      <formula>NOT(ISERROR(SEARCH("Bajo",I10)))</formula>
    </cfRule>
    <cfRule type="containsText" dxfId="964" priority="15" operator="containsText" text="Medio">
      <formula>NOT(ISERROR(SEARCH("Medio",I10)))</formula>
    </cfRule>
    <cfRule type="containsText" dxfId="963" priority="16" operator="containsText" text="Alto">
      <formula>NOT(ISERROR(SEARCH("Alto",I10)))</formula>
    </cfRule>
  </conditionalFormatting>
  <conditionalFormatting sqref="N10:N16">
    <cfRule type="cellIs" dxfId="962" priority="19" operator="between">
      <formula>8</formula>
      <formula>16</formula>
    </cfRule>
    <cfRule type="cellIs" dxfId="961" priority="20" operator="between">
      <formula>4</formula>
      <formula>7.99</formula>
    </cfRule>
    <cfRule type="cellIs" dxfId="960" priority="21" operator="between">
      <formula>1</formula>
      <formula>3.99</formula>
    </cfRule>
  </conditionalFormatting>
  <conditionalFormatting sqref="N11:N13 N15">
    <cfRule type="cellIs" dxfId="959" priority="67" operator="between">
      <formula>8</formula>
      <formula>16</formula>
    </cfRule>
    <cfRule type="cellIs" dxfId="958" priority="68" operator="between">
      <formula>4</formula>
      <formula>7.99</formula>
    </cfRule>
    <cfRule type="cellIs" dxfId="957" priority="69" operator="between">
      <formula>1</formula>
      <formula>3.99</formula>
    </cfRule>
  </conditionalFormatting>
  <conditionalFormatting sqref="N14">
    <cfRule type="cellIs" dxfId="956" priority="7" operator="between">
      <formula>8</formula>
      <formula>16</formula>
    </cfRule>
    <cfRule type="cellIs" dxfId="955" priority="8" operator="between">
      <formula>4</formula>
      <formula>7.99</formula>
    </cfRule>
    <cfRule type="cellIs" dxfId="954" priority="9" operator="between">
      <formula>1</formula>
      <formula>3.99</formula>
    </cfRule>
  </conditionalFormatting>
  <conditionalFormatting sqref="V10:V15">
    <cfRule type="cellIs" dxfId="953" priority="4" operator="between">
      <formula>8</formula>
      <formula>16</formula>
    </cfRule>
    <cfRule type="cellIs" dxfId="952" priority="5" operator="between">
      <formula>4</formula>
      <formula>7.99</formula>
    </cfRule>
    <cfRule type="cellIs" dxfId="951" priority="6" operator="between">
      <formula>1</formula>
      <formula>3.99</formula>
    </cfRule>
  </conditionalFormatting>
  <conditionalFormatting sqref="V11:V13 V15:V16">
    <cfRule type="cellIs" dxfId="950" priority="31" operator="between">
      <formula>8</formula>
      <formula>16</formula>
    </cfRule>
    <cfRule type="cellIs" dxfId="949" priority="32" operator="between">
      <formula>4</formula>
      <formula>7.99</formula>
    </cfRule>
    <cfRule type="cellIs" dxfId="948" priority="33" operator="between">
      <formula>1</formula>
      <formula>3.99</formula>
    </cfRule>
  </conditionalFormatting>
  <conditionalFormatting sqref="V14">
    <cfRule type="cellIs" dxfId="947" priority="1" operator="between">
      <formula>8</formula>
      <formula>16</formula>
    </cfRule>
    <cfRule type="cellIs" dxfId="946" priority="2" operator="between">
      <formula>4</formula>
      <formula>7.99</formula>
    </cfRule>
    <cfRule type="cellIs" dxfId="945" priority="3" operator="between">
      <formula>1</formula>
      <formula>3.99</formula>
    </cfRule>
  </conditionalFormatting>
  <dataValidations count="5">
    <dataValidation type="list" allowBlank="1" showInputMessage="1" showErrorMessage="1" sqref="I10:I15" xr:uid="{00000000-0002-0000-1300-000003000000}">
      <formula1>$M$3:$M$5</formula1>
    </dataValidation>
    <dataValidation type="list" allowBlank="1" showInputMessage="1" showErrorMessage="1" sqref="C10:D15" xr:uid="{AD645D73-2EA7-4D90-9C8A-C64B37009780}">
      <formula1>$D$39:$D$42</formula1>
    </dataValidation>
    <dataValidation type="list" allowBlank="1" showInputMessage="1" showErrorMessage="1" sqref="J10:K15 R10:S15" xr:uid="{6AB15C7A-8029-4BC1-A711-010AC57943D4}">
      <formula1>$E$39:$E$42</formula1>
    </dataValidation>
    <dataValidation type="list" allowBlank="1" showInputMessage="1" showErrorMessage="1" sqref="H10:H15" xr:uid="{8DF94679-9E5F-4E9D-86D1-DD3F4FE5F793}">
      <formula1>$L$3:$L$4</formula1>
    </dataValidation>
    <dataValidation type="date" allowBlank="1" showInputMessage="1" showErrorMessage="1" sqref="Q10:Q15" xr:uid="{95980A81-3161-4B80-8487-124F8A91DBE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tabColor theme="5" tint="0.39997558519241921"/>
    <pageSetUpPr fitToPage="1"/>
  </sheetPr>
  <dimension ref="A1:V42"/>
  <sheetViews>
    <sheetView showGridLines="0" topLeftCell="A3"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35.664062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1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(C)'!A13</f>
        <v>C.R8</v>
      </c>
      <c r="D5" s="471"/>
      <c r="E5" s="472" t="str">
        <f>'2. Contratación (C)'!B13</f>
        <v xml:space="preserve">Falsedad documental </v>
      </c>
      <c r="F5" s="473"/>
      <c r="G5" s="114" t="str">
        <f>'2. Contratación (C)'!C13</f>
        <v>El licitador incurre en falsedad para poder acceder al procedimiento de licitación y/o se aprecia falsedad en la documentación presentada para obtener el pago del precio.</v>
      </c>
      <c r="H5" s="112">
        <f>'2. Contratación (C)'!D13</f>
        <v>0</v>
      </c>
      <c r="I5" s="113">
        <f>'2. Contratación (C)'!E13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599999999999994"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84" x14ac:dyDescent="0.25">
      <c r="A10" s="115" t="s">
        <v>540</v>
      </c>
      <c r="B10" s="239" t="s">
        <v>541</v>
      </c>
      <c r="C10" s="189"/>
      <c r="D10" s="189"/>
      <c r="E10" s="184" t="str">
        <f>IF(OR(C10="",D10=""),"",C10*D10)</f>
        <v/>
      </c>
      <c r="F10" s="115" t="s">
        <v>542</v>
      </c>
      <c r="G10" s="315" t="s">
        <v>543</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56" x14ac:dyDescent="0.25">
      <c r="A11" s="115" t="s">
        <v>544</v>
      </c>
      <c r="B11" s="244" t="s">
        <v>545</v>
      </c>
      <c r="C11" s="189"/>
      <c r="D11" s="189"/>
      <c r="E11" s="184" t="str">
        <f t="shared" ref="E11:E14" si="1">IF(OR(C11="",D11=""),"",C11*D11)</f>
        <v/>
      </c>
      <c r="F11" s="115" t="s">
        <v>546</v>
      </c>
      <c r="G11" s="312" t="s">
        <v>547</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108" x14ac:dyDescent="0.25">
      <c r="A12" s="115" t="s">
        <v>548</v>
      </c>
      <c r="B12" s="150" t="s">
        <v>549</v>
      </c>
      <c r="C12" s="189"/>
      <c r="D12" s="189"/>
      <c r="E12" s="184" t="str">
        <f t="shared" si="1"/>
        <v/>
      </c>
      <c r="F12" s="115" t="s">
        <v>550</v>
      </c>
      <c r="G12" s="312" t="s">
        <v>551</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ht="72" hidden="1" customHeight="1" x14ac:dyDescent="0.25">
      <c r="A13" s="198" t="s">
        <v>552</v>
      </c>
      <c r="B13" s="192" t="s">
        <v>201</v>
      </c>
      <c r="C13" s="189"/>
      <c r="D13" s="189"/>
      <c r="E13" s="254" t="str">
        <f t="shared" ref="E13" si="6">IF(OR(C13="",D13=""),"",C13*D13)</f>
        <v/>
      </c>
      <c r="F13" s="190" t="s">
        <v>553</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8" t="s">
        <v>552</v>
      </c>
      <c r="B14" s="192" t="s">
        <v>201</v>
      </c>
      <c r="C14" s="190"/>
      <c r="D14" s="190"/>
      <c r="E14" s="254" t="str">
        <f t="shared" si="1"/>
        <v/>
      </c>
      <c r="F14" s="190" t="s">
        <v>553</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86">
        <f>MAX(E10:E14)</f>
        <v>0</v>
      </c>
      <c r="M15" s="50" t="s">
        <v>122</v>
      </c>
      <c r="N15" s="186">
        <f>MAX(N10:N14)</f>
        <v>0</v>
      </c>
      <c r="U15" s="50" t="s">
        <v>55</v>
      </c>
      <c r="V15" s="186">
        <f>MAX(V10:V14)</f>
        <v>0</v>
      </c>
    </row>
    <row r="34" spans="4:10" x14ac:dyDescent="0.25">
      <c r="J34" s="16" t="s">
        <v>938</v>
      </c>
    </row>
    <row r="37" spans="4:10" ht="19.2" hidden="1" customHeight="1" x14ac:dyDescent="0.25"/>
    <row r="38" spans="4:10" hidden="1" x14ac:dyDescent="0.25">
      <c r="D38" s="16">
        <v>1</v>
      </c>
      <c r="E38" s="16">
        <v>-1</v>
      </c>
    </row>
    <row r="39" spans="4:10" hidden="1" x14ac:dyDescent="0.25">
      <c r="D39" s="16">
        <v>2</v>
      </c>
      <c r="E39" s="16">
        <v>-2</v>
      </c>
    </row>
    <row r="40" spans="4:10" hidden="1" x14ac:dyDescent="0.25">
      <c r="D40" s="16">
        <v>3</v>
      </c>
      <c r="E40" s="16">
        <v>-3</v>
      </c>
    </row>
    <row r="41" spans="4:10" hidden="1" x14ac:dyDescent="0.25">
      <c r="D41" s="16">
        <v>4</v>
      </c>
      <c r="E41" s="16">
        <v>-4</v>
      </c>
    </row>
    <row r="42" spans="4:10" hidden="1" x14ac:dyDescent="0.25"/>
  </sheetData>
  <sheetProtection algorithmName="SHA-512" hashValue="QL2/PTyByYBrkrNAtfMXPT3UrviZRqzcjYJCZ06YU7QukEyC1PedOp4QmS/EmPDsigATaePBiaIS+50a0JslFw==" saltValue="GWIHQrWnfOfM3WDeSfVnPg==" spinCount="100000" sheet="1" formatCells="0" formatColumns="0" formatRows="0" insertRows="0" deleteRows="0" selectLockedCells="1" autoFilter="0" pivotTables="0"/>
  <autoFilter ref="A9:V15" xr:uid="{00000000-0001-0000-14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944" priority="10">
      <formula>LEN(TRIM(E10))=0</formula>
    </cfRule>
  </conditionalFormatting>
  <conditionalFormatting sqref="E10:E15">
    <cfRule type="cellIs" dxfId="943" priority="11" operator="between">
      <formula>8</formula>
      <formula>16</formula>
    </cfRule>
    <cfRule type="cellIs" dxfId="942" priority="12" operator="between">
      <formula>4</formula>
      <formula>7.99</formula>
    </cfRule>
    <cfRule type="cellIs" dxfId="941" priority="13" operator="between">
      <formula>1</formula>
      <formula>3.99</formula>
    </cfRule>
  </conditionalFormatting>
  <conditionalFormatting sqref="F10:F12">
    <cfRule type="cellIs" dxfId="940" priority="38" operator="between">
      <formula>11</formula>
      <formula>25</formula>
    </cfRule>
    <cfRule type="cellIs" dxfId="939" priority="39" operator="between">
      <formula>6</formula>
      <formula>10</formula>
    </cfRule>
    <cfRule type="cellIs" dxfId="938" priority="40" operator="between">
      <formula>0</formula>
      <formula>5</formula>
    </cfRule>
  </conditionalFormatting>
  <conditionalFormatting sqref="H10:H14">
    <cfRule type="containsText" dxfId="937" priority="17" operator="containsText" text="Sí">
      <formula>NOT(ISERROR(SEARCH("Sí",H10)))</formula>
    </cfRule>
    <cfRule type="containsText" dxfId="936" priority="18" operator="containsText" text="No">
      <formula>NOT(ISERROR(SEARCH("No",H10)))</formula>
    </cfRule>
  </conditionalFormatting>
  <conditionalFormatting sqref="I10:I14">
    <cfRule type="containsText" dxfId="935" priority="14" operator="containsText" text="Bajo">
      <formula>NOT(ISERROR(SEARCH("Bajo",I10)))</formula>
    </cfRule>
    <cfRule type="containsText" dxfId="934" priority="15" operator="containsText" text="Medio">
      <formula>NOT(ISERROR(SEARCH("Medio",I10)))</formula>
    </cfRule>
    <cfRule type="containsText" dxfId="933" priority="16" operator="containsText" text="Alto">
      <formula>NOT(ISERROR(SEARCH("Alto",I10)))</formula>
    </cfRule>
  </conditionalFormatting>
  <conditionalFormatting sqref="N10:N15">
    <cfRule type="cellIs" dxfId="932" priority="19" operator="between">
      <formula>8</formula>
      <formula>16</formula>
    </cfRule>
    <cfRule type="cellIs" dxfId="931" priority="20" operator="between">
      <formula>4</formula>
      <formula>7.99</formula>
    </cfRule>
    <cfRule type="cellIs" dxfId="930" priority="21" operator="between">
      <formula>1</formula>
      <formula>3.99</formula>
    </cfRule>
  </conditionalFormatting>
  <conditionalFormatting sqref="N11:N12 N14">
    <cfRule type="cellIs" dxfId="929" priority="67" operator="between">
      <formula>8</formula>
      <formula>16</formula>
    </cfRule>
    <cfRule type="cellIs" dxfId="928" priority="68" operator="between">
      <formula>4</formula>
      <formula>7.99</formula>
    </cfRule>
    <cfRule type="cellIs" dxfId="927" priority="69" operator="between">
      <formula>1</formula>
      <formula>3.99</formula>
    </cfRule>
  </conditionalFormatting>
  <conditionalFormatting sqref="N13">
    <cfRule type="cellIs" dxfId="926" priority="7" operator="between">
      <formula>8</formula>
      <formula>16</formula>
    </cfRule>
    <cfRule type="cellIs" dxfId="925" priority="8" operator="between">
      <formula>4</formula>
      <formula>7.99</formula>
    </cfRule>
    <cfRule type="cellIs" dxfId="924" priority="9" operator="between">
      <formula>1</formula>
      <formula>3.99</formula>
    </cfRule>
  </conditionalFormatting>
  <conditionalFormatting sqref="V10:V14">
    <cfRule type="cellIs" dxfId="923" priority="4" operator="between">
      <formula>8</formula>
      <formula>16</formula>
    </cfRule>
    <cfRule type="cellIs" dxfId="922" priority="5" operator="between">
      <formula>4</formula>
      <formula>7.99</formula>
    </cfRule>
    <cfRule type="cellIs" dxfId="921" priority="6" operator="between">
      <formula>1</formula>
      <formula>3.99</formula>
    </cfRule>
  </conditionalFormatting>
  <conditionalFormatting sqref="V11:V12 V14:V15">
    <cfRule type="cellIs" dxfId="920" priority="31" operator="between">
      <formula>8</formula>
      <formula>16</formula>
    </cfRule>
    <cfRule type="cellIs" dxfId="919" priority="32" operator="between">
      <formula>4</formula>
      <formula>7.99</formula>
    </cfRule>
    <cfRule type="cellIs" dxfId="918" priority="33" operator="between">
      <formula>1</formula>
      <formula>3.99</formula>
    </cfRule>
  </conditionalFormatting>
  <conditionalFormatting sqref="V13">
    <cfRule type="cellIs" dxfId="917" priority="1" operator="between">
      <formula>8</formula>
      <formula>16</formula>
    </cfRule>
    <cfRule type="cellIs" dxfId="916" priority="2" operator="between">
      <formula>4</formula>
      <formula>7.99</formula>
    </cfRule>
    <cfRule type="cellIs" dxfId="915" priority="3" operator="between">
      <formula>1</formula>
      <formula>3.99</formula>
    </cfRule>
  </conditionalFormatting>
  <dataValidations count="5">
    <dataValidation type="list" allowBlank="1" showInputMessage="1" showErrorMessage="1" sqref="I10:I14" xr:uid="{00000000-0002-0000-1400-000003000000}">
      <formula1>$M$3:$M$5</formula1>
    </dataValidation>
    <dataValidation type="list" allowBlank="1" showInputMessage="1" showErrorMessage="1" sqref="C10:D14" xr:uid="{90DB1370-3E12-4538-BD88-C4F01BADD0A7}">
      <formula1>$D$38:$D$41</formula1>
    </dataValidation>
    <dataValidation type="list" allowBlank="1" showInputMessage="1" showErrorMessage="1" sqref="J10:K14 R10:S14" xr:uid="{557CD312-CF62-4A4C-9E5F-B53B2EEFE555}">
      <formula1>$E$38:$E$41</formula1>
    </dataValidation>
    <dataValidation type="list" allowBlank="1" showInputMessage="1" showErrorMessage="1" sqref="H10:H14" xr:uid="{AE608076-2EEC-405E-A220-B7251F5216E2}">
      <formula1>$L$3:$L$4</formula1>
    </dataValidation>
    <dataValidation type="date" allowBlank="1" showInputMessage="1" showErrorMessage="1" sqref="Q10:Q14" xr:uid="{C7C87B38-3F1A-458A-BF51-FDEFC10A47E8}">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theme="5"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(C)'!A14</f>
        <v>C.R9</v>
      </c>
      <c r="D5" s="471"/>
      <c r="E5" s="472" t="str">
        <f>'2. Contratación (C)'!B14</f>
        <v>Doble financiación</v>
      </c>
      <c r="F5" s="473"/>
      <c r="G5" s="114" t="str">
        <f>'2. Contratación (C)'!C14</f>
        <v>Incumplimiento de la prohibición de doble financiación.</v>
      </c>
      <c r="H5" s="112">
        <f>'2. Contratación (C)'!D14</f>
        <v>0</v>
      </c>
      <c r="I5" s="113">
        <f>'2. Contratación (C)'!E14</f>
        <v>0</v>
      </c>
      <c r="J5" s="15"/>
      <c r="K5" s="15"/>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3.8"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0" x14ac:dyDescent="0.25">
      <c r="A10" s="115" t="s">
        <v>1102</v>
      </c>
      <c r="B10" s="151" t="s">
        <v>554</v>
      </c>
      <c r="C10" s="189"/>
      <c r="D10" s="189"/>
      <c r="E10" s="184" t="str">
        <f>IF(OR(C10="",D10=""),"",C10*D10)</f>
        <v/>
      </c>
      <c r="F10" s="115" t="s">
        <v>555</v>
      </c>
      <c r="G10" s="309" t="s">
        <v>556</v>
      </c>
      <c r="H10" s="190"/>
      <c r="I10" s="190"/>
      <c r="J10" s="189"/>
      <c r="K10" s="189"/>
      <c r="L10" s="115" t="str">
        <f t="shared" ref="L10:M1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s="194" customFormat="1" ht="72" hidden="1" customHeight="1" x14ac:dyDescent="0.25">
      <c r="A11" s="190" t="s">
        <v>1103</v>
      </c>
      <c r="B11" s="192" t="s">
        <v>201</v>
      </c>
      <c r="C11" s="189"/>
      <c r="D11" s="189"/>
      <c r="E11" s="254" t="str">
        <f>IF(OR(C11="",D11=""),"",C11*D11)</f>
        <v/>
      </c>
      <c r="F11" s="190" t="s">
        <v>557</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308"/>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0" t="s">
        <v>1103</v>
      </c>
      <c r="B12" s="192" t="s">
        <v>201</v>
      </c>
      <c r="C12" s="190"/>
      <c r="D12" s="190"/>
      <c r="E12" s="254" t="str">
        <f>IF(OR(C12="",D12=""),"",C12*D12)</f>
        <v/>
      </c>
      <c r="F12" s="190" t="s">
        <v>557</v>
      </c>
      <c r="G12" s="192" t="s">
        <v>203</v>
      </c>
      <c r="H12" s="190"/>
      <c r="I12" s="190"/>
      <c r="J12" s="190"/>
      <c r="K12" s="190"/>
      <c r="L12" s="252" t="str">
        <f t="shared" si="0"/>
        <v/>
      </c>
      <c r="M12" s="252" t="str">
        <f t="shared" si="0"/>
        <v/>
      </c>
      <c r="N12" s="251" t="str">
        <f>IF(OR(L12="",M12=""),"",L12*M12)</f>
        <v/>
      </c>
      <c r="O12" s="192" t="s">
        <v>203</v>
      </c>
      <c r="P12" s="193"/>
      <c r="Q12" s="308"/>
      <c r="R12" s="190"/>
      <c r="S12" s="190"/>
      <c r="T12" s="252" t="str">
        <f t="shared" ref="T12" si="5">IF(ISNUMBER($L12),IF($L12+R12&gt;1,$L12+R12,1),"")</f>
        <v/>
      </c>
      <c r="U12" s="252" t="str">
        <f t="shared" ref="U12" si="6">IF(ISNUMBER($M12),IF($M12+S12&gt;1,$M12+S12,1),"")</f>
        <v/>
      </c>
      <c r="V12" s="251" t="str">
        <f>IF(OR(T12="",U12=""),"",T12*U12)</f>
        <v/>
      </c>
    </row>
    <row r="13" spans="1:22" ht="48" customHeight="1" x14ac:dyDescent="0.25">
      <c r="D13" s="111" t="s">
        <v>204</v>
      </c>
      <c r="E13" s="186">
        <f>MAX(E10:E12)</f>
        <v>0</v>
      </c>
      <c r="M13" s="50" t="s">
        <v>122</v>
      </c>
      <c r="N13" s="186">
        <f>MAX(N10:N12)</f>
        <v>0</v>
      </c>
      <c r="U13" s="50" t="s">
        <v>55</v>
      </c>
      <c r="V13" s="186">
        <f>MAX(V10:V12)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3pjjjHjhDBFBF4CWyEQGRDSJrPFBMC2j3jaYKmkcCc7S7xvs07WR/K5O8LldbNZhqW6d+0pua9w5WsDjFX6VEA==" saltValue="Ij3tm4qgipdfBHRvRoVKAw==" spinCount="100000" sheet="1" formatCells="0" formatColumns="0" formatRows="0" insertRows="0" deleteRows="0" selectLockedCells="1" autoFilter="0" pivotTables="0"/>
  <autoFilter ref="A9:V13" xr:uid="{00000000-0001-0000-1500-000000000000}"/>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914" priority="7">
      <formula>LEN(TRIM(E10))=0</formula>
    </cfRule>
  </conditionalFormatting>
  <conditionalFormatting sqref="E10:E13">
    <cfRule type="cellIs" dxfId="913" priority="8" operator="between">
      <formula>8</formula>
      <formula>16</formula>
    </cfRule>
    <cfRule type="cellIs" dxfId="912" priority="9" operator="between">
      <formula>4</formula>
      <formula>7.99</formula>
    </cfRule>
    <cfRule type="cellIs" dxfId="911" priority="10" operator="between">
      <formula>1</formula>
      <formula>3.99</formula>
    </cfRule>
  </conditionalFormatting>
  <conditionalFormatting sqref="F10">
    <cfRule type="cellIs" dxfId="910" priority="33" operator="between">
      <formula>11</formula>
      <formula>25</formula>
    </cfRule>
    <cfRule type="cellIs" dxfId="909" priority="34" operator="between">
      <formula>6</formula>
      <formula>10</formula>
    </cfRule>
    <cfRule type="cellIs" dxfId="908" priority="35" operator="between">
      <formula>0</formula>
      <formula>5</formula>
    </cfRule>
  </conditionalFormatting>
  <conditionalFormatting sqref="H10:H12">
    <cfRule type="containsText" dxfId="907" priority="14" operator="containsText" text="Sí">
      <formula>NOT(ISERROR(SEARCH("Sí",H10)))</formula>
    </cfRule>
    <cfRule type="containsText" dxfId="906" priority="15" operator="containsText" text="No">
      <formula>NOT(ISERROR(SEARCH("No",H10)))</formula>
    </cfRule>
  </conditionalFormatting>
  <conditionalFormatting sqref="I10:I12">
    <cfRule type="containsText" dxfId="905" priority="11" operator="containsText" text="Bajo">
      <formula>NOT(ISERROR(SEARCH("Bajo",I10)))</formula>
    </cfRule>
    <cfRule type="containsText" dxfId="904" priority="12" operator="containsText" text="Medio">
      <formula>NOT(ISERROR(SEARCH("Medio",I10)))</formula>
    </cfRule>
    <cfRule type="containsText" dxfId="903" priority="13" operator="containsText" text="Alto">
      <formula>NOT(ISERROR(SEARCH("Alto",I10)))</formula>
    </cfRule>
  </conditionalFormatting>
  <conditionalFormatting sqref="N10:N13">
    <cfRule type="cellIs" dxfId="902" priority="4" operator="between">
      <formula>8</formula>
      <formula>16</formula>
    </cfRule>
    <cfRule type="cellIs" dxfId="901" priority="5" operator="between">
      <formula>4</formula>
      <formula>7.99</formula>
    </cfRule>
    <cfRule type="cellIs" dxfId="900" priority="6" operator="between">
      <formula>1</formula>
      <formula>3.99</formula>
    </cfRule>
  </conditionalFormatting>
  <conditionalFormatting sqref="V10:V13">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5">
    <dataValidation type="list" allowBlank="1" showInputMessage="1" showErrorMessage="1" sqref="I10:I12" xr:uid="{00000000-0002-0000-1500-000003000000}">
      <formula1>$M$3:$M$5</formula1>
    </dataValidation>
    <dataValidation type="list" allowBlank="1" showInputMessage="1" showErrorMessage="1" sqref="C10:D12" xr:uid="{81A5090B-3650-4567-93BB-751305B7FF0B}">
      <formula1>$D$36:$D$39</formula1>
    </dataValidation>
    <dataValidation type="list" allowBlank="1" showInputMessage="1" showErrorMessage="1" sqref="J10:K12 R10:S12" xr:uid="{4AD3B5DD-0235-41E6-A219-3CD22F01F9B1}">
      <formula1>$E$36:$E$39</formula1>
    </dataValidation>
    <dataValidation type="list" allowBlank="1" showInputMessage="1" showErrorMessage="1" sqref="H10:H12" xr:uid="{9B8868CA-3D3E-4878-AB82-9AF8F206A9AC}">
      <formula1>$L$3:$L$4</formula1>
    </dataValidation>
    <dataValidation type="date" allowBlank="1" showInputMessage="1" showErrorMessage="1" sqref="Q10:Q12" xr:uid="{B7450E22-6E8F-4A33-AD23-382BB6CEE15D}">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5">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(C)'!A15</f>
        <v>C.R10</v>
      </c>
      <c r="D5" s="471"/>
      <c r="E5" s="472" t="str">
        <f>'2. Contratación (C)'!B15</f>
        <v xml:space="preserve">Incumplimiento de las obligaciones de información, comunicación y publicidad </v>
      </c>
      <c r="F5" s="473"/>
      <c r="G5" s="114" t="str">
        <f>'2. Contratación (C)'!C15</f>
        <v>No se cumple lo estipulado en la normativa nacional o europea respecto a las obligaciones de información y publicidad.</v>
      </c>
      <c r="H5" s="112">
        <f>'2. Contratación (C)'!D15</f>
        <v>0</v>
      </c>
      <c r="I5" s="113">
        <f>'2. Contratación (C)'!E15</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5.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28" x14ac:dyDescent="0.25">
      <c r="A10" s="185" t="s">
        <v>558</v>
      </c>
      <c r="B10" s="187" t="s">
        <v>559</v>
      </c>
      <c r="C10" s="189"/>
      <c r="D10" s="189"/>
      <c r="E10" s="184" t="str">
        <f>IF(OR(C10="",D10=""),"",C10*D10)</f>
        <v/>
      </c>
      <c r="F10" s="115" t="s">
        <v>560</v>
      </c>
      <c r="G10" s="313" t="s">
        <v>561</v>
      </c>
      <c r="H10" s="190"/>
      <c r="I10" s="190"/>
      <c r="J10" s="189"/>
      <c r="K10" s="189"/>
      <c r="L10" s="115" t="str">
        <f t="shared" ref="L10:M13" si="0">IF(ISNUMBER(C10),IF(C10+J10&gt;1,C10+J10,1),"")</f>
        <v/>
      </c>
      <c r="M10" s="115" t="str">
        <f t="shared" si="0"/>
        <v/>
      </c>
      <c r="N10" s="118" t="str">
        <f>IF(OR(L10="",M10=""),"",L10*M10)</f>
        <v/>
      </c>
      <c r="P10" s="191"/>
      <c r="Q10" s="308"/>
      <c r="R10" s="189"/>
      <c r="S10" s="189"/>
      <c r="T10" s="115" t="str">
        <f>IF(ISNUMBER($L10),IF($L10+R10&gt;1,$L10+R10,1),"")</f>
        <v/>
      </c>
      <c r="U10" s="115" t="str">
        <f>IF(ISNUMBER($M10),IF($M10+S10&gt;1,$M10+S10,1),"")</f>
        <v/>
      </c>
      <c r="V10" s="118" t="str">
        <f>IF(OR(T10="",U10=""),"",T10*U10)</f>
        <v/>
      </c>
    </row>
    <row r="11" spans="1:22" ht="96" customHeight="1" x14ac:dyDescent="0.25">
      <c r="A11" s="185" t="s">
        <v>562</v>
      </c>
      <c r="B11" s="188" t="s">
        <v>563</v>
      </c>
      <c r="C11" s="189"/>
      <c r="D11" s="189"/>
      <c r="E11" s="184" t="str">
        <f t="shared" ref="E11:E13" si="1">IF(OR(C11="",D11=""),"",C11*D11)</f>
        <v/>
      </c>
      <c r="F11" s="115" t="s">
        <v>564</v>
      </c>
      <c r="G11" s="310" t="s">
        <v>565</v>
      </c>
      <c r="H11" s="190"/>
      <c r="I11" s="190"/>
      <c r="J11" s="189"/>
      <c r="K11" s="189"/>
      <c r="L11" s="115" t="str">
        <f t="shared" si="0"/>
        <v/>
      </c>
      <c r="M11" s="115" t="str">
        <f t="shared" si="0"/>
        <v/>
      </c>
      <c r="N11" s="118" t="str">
        <f t="shared" ref="N11:N13" si="2">IF(OR(L11="",M11=""),"",L11*M11)</f>
        <v/>
      </c>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ht="72" hidden="1" customHeight="1" x14ac:dyDescent="0.25">
      <c r="A12" s="190" t="s">
        <v>566</v>
      </c>
      <c r="B12" s="192" t="s">
        <v>201</v>
      </c>
      <c r="C12" s="189"/>
      <c r="D12" s="189"/>
      <c r="E12" s="254" t="str">
        <f t="shared" ref="E12" si="6">IF(OR(C12="",D12=""),"",C12*D12)</f>
        <v/>
      </c>
      <c r="F12" s="190" t="s">
        <v>567</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0" t="s">
        <v>566</v>
      </c>
      <c r="B13" s="192" t="s">
        <v>201</v>
      </c>
      <c r="C13" s="190"/>
      <c r="D13" s="190"/>
      <c r="E13" s="254" t="str">
        <f t="shared" si="1"/>
        <v/>
      </c>
      <c r="F13" s="190" t="s">
        <v>567</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48" customHeight="1" x14ac:dyDescent="0.25">
      <c r="D14" s="111" t="s">
        <v>204</v>
      </c>
      <c r="E14" s="186">
        <f>MAX(E10:E13)</f>
        <v>0</v>
      </c>
      <c r="M14" s="50" t="s">
        <v>122</v>
      </c>
      <c r="N14" s="186">
        <f>MAX(N10:N13)</f>
        <v>0</v>
      </c>
      <c r="U14" s="50" t="s">
        <v>55</v>
      </c>
      <c r="V14" s="186">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e2TnsBwGTNiWD3gC620nf+wtmM+2PSrGQHY9y/jHllchLuxcUrRHqcMzv329nBIMdeYaT9Rd5Iwl008PVRBjjg==" saltValue="tuefpi2Bk2LFf7shlAjSuA==" spinCount="100000" sheet="1" formatCells="0" formatColumns="0" formatRows="0" insertRows="0" deleteRows="0" selectLockedCells="1" autoFilter="0" pivotTables="0"/>
  <autoFilter ref="A9:V14" xr:uid="{00000000-0001-0000-16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896" priority="7">
      <formula>LEN(TRIM(E10))=0</formula>
    </cfRule>
  </conditionalFormatting>
  <conditionalFormatting sqref="E10:E14">
    <cfRule type="cellIs" dxfId="895" priority="8" operator="between">
      <formula>8</formula>
      <formula>16</formula>
    </cfRule>
    <cfRule type="cellIs" dxfId="894" priority="9" operator="between">
      <formula>4</formula>
      <formula>7.99</formula>
    </cfRule>
    <cfRule type="cellIs" dxfId="893" priority="10" operator="between">
      <formula>1</formula>
      <formula>3.99</formula>
    </cfRule>
  </conditionalFormatting>
  <conditionalFormatting sqref="F10:F11">
    <cfRule type="cellIs" dxfId="892" priority="29" operator="between">
      <formula>11</formula>
      <formula>25</formula>
    </cfRule>
    <cfRule type="cellIs" dxfId="891" priority="30" operator="between">
      <formula>6</formula>
      <formula>10</formula>
    </cfRule>
    <cfRule type="cellIs" dxfId="890" priority="31" operator="between">
      <formula>0</formula>
      <formula>5</formula>
    </cfRule>
  </conditionalFormatting>
  <conditionalFormatting sqref="H10:H13">
    <cfRule type="containsText" dxfId="889" priority="14" operator="containsText" text="Sí">
      <formula>NOT(ISERROR(SEARCH("Sí",H10)))</formula>
    </cfRule>
    <cfRule type="containsText" dxfId="888" priority="15" operator="containsText" text="No">
      <formula>NOT(ISERROR(SEARCH("No",H10)))</formula>
    </cfRule>
  </conditionalFormatting>
  <conditionalFormatting sqref="I10:I13">
    <cfRule type="containsText" dxfId="887" priority="11" operator="containsText" text="Bajo">
      <formula>NOT(ISERROR(SEARCH("Bajo",I10)))</formula>
    </cfRule>
    <cfRule type="containsText" dxfId="886" priority="12" operator="containsText" text="Medio">
      <formula>NOT(ISERROR(SEARCH("Medio",I10)))</formula>
    </cfRule>
    <cfRule type="containsText" dxfId="885" priority="13" operator="containsText" text="Alto">
      <formula>NOT(ISERROR(SEARCH("Alto",I10)))</formula>
    </cfRule>
  </conditionalFormatting>
  <conditionalFormatting sqref="N10:N14">
    <cfRule type="cellIs" dxfId="884" priority="4" operator="between">
      <formula>8</formula>
      <formula>16</formula>
    </cfRule>
    <cfRule type="cellIs" dxfId="883" priority="5" operator="between">
      <formula>4</formula>
      <formula>7.99</formula>
    </cfRule>
    <cfRule type="cellIs" dxfId="882" priority="6" operator="between">
      <formula>1</formula>
      <formula>3.99</formula>
    </cfRule>
  </conditionalFormatting>
  <conditionalFormatting sqref="V10:V14">
    <cfRule type="cellIs" dxfId="881" priority="1" operator="between">
      <formula>8</formula>
      <formula>16</formula>
    </cfRule>
    <cfRule type="cellIs" dxfId="880" priority="2" operator="between">
      <formula>4</formula>
      <formula>7.99</formula>
    </cfRule>
    <cfRule type="cellIs" dxfId="879" priority="3" operator="between">
      <formula>1</formula>
      <formula>3.99</formula>
    </cfRule>
  </conditionalFormatting>
  <dataValidations count="5">
    <dataValidation type="list" allowBlank="1" showInputMessage="1" showErrorMessage="1" sqref="I10:I13" xr:uid="{00000000-0002-0000-1600-000003000000}">
      <formula1>$M$3:$M$5</formula1>
    </dataValidation>
    <dataValidation type="list" allowBlank="1" showInputMessage="1" showErrorMessage="1" sqref="C10:D13" xr:uid="{E5E15E11-8A36-414C-BFC0-DBC0B67060C7}">
      <formula1>$D$37:$D$40</formula1>
    </dataValidation>
    <dataValidation type="list" allowBlank="1" showInputMessage="1" showErrorMessage="1" sqref="J10:K13 R10:S13" xr:uid="{28FF638D-BAD6-4CE6-BCCA-4BFE46C58E22}">
      <formula1>$E$37:$E$40</formula1>
    </dataValidation>
    <dataValidation type="list" allowBlank="1" showInputMessage="1" showErrorMessage="1" sqref="H10:H13" xr:uid="{5F587066-824B-472A-986A-E1D4E22981D9}">
      <formula1>$L$3:$L$4</formula1>
    </dataValidation>
    <dataValidation type="date" allowBlank="1" showInputMessage="1" showErrorMessage="1" sqref="Q10:Q13" xr:uid="{A2DF6A2F-22B1-40B6-B12B-A09D67DF67E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6">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(C)'!A16</f>
        <v>C.R11</v>
      </c>
      <c r="D5" s="471"/>
      <c r="E5" s="472" t="str">
        <f>'2. Contratación (C)'!B16</f>
        <v>Pérdida de pista de auditoría</v>
      </c>
      <c r="F5" s="473"/>
      <c r="G5" s="114" t="str">
        <f>'2. Contratación (C)'!C16</f>
        <v>No se garantiza la conservación de toda la documentación y registros contables para disponer de una pista de auditoría adecuada</v>
      </c>
      <c r="H5" s="112">
        <f>'2. Contratación (C)'!D16</f>
        <v>0</v>
      </c>
      <c r="I5" s="113">
        <f>'2. Contratación (C)'!E16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4.8" customHeight="1" x14ac:dyDescent="0.25">
      <c r="A10" s="115" t="s">
        <v>568</v>
      </c>
      <c r="B10" s="246" t="s">
        <v>569</v>
      </c>
      <c r="C10" s="189"/>
      <c r="D10" s="189"/>
      <c r="E10" s="184" t="str">
        <f>IF(OR(C10="",D10=""),"",C10*D10)</f>
        <v/>
      </c>
      <c r="F10" s="115" t="s">
        <v>570</v>
      </c>
      <c r="G10" s="313" t="s">
        <v>571</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9.8" customHeight="1" x14ac:dyDescent="0.25">
      <c r="A11" s="115" t="s">
        <v>572</v>
      </c>
      <c r="B11" s="247" t="s">
        <v>573</v>
      </c>
      <c r="C11" s="189"/>
      <c r="D11" s="189"/>
      <c r="E11" s="184" t="str">
        <f t="shared" ref="E11:E14" si="1">IF(OR(C11="",D11=""),"",C11*D11)</f>
        <v/>
      </c>
      <c r="F11" s="115" t="s">
        <v>574</v>
      </c>
      <c r="G11" s="310" t="s">
        <v>575</v>
      </c>
      <c r="H11" s="190"/>
      <c r="I11" s="190"/>
      <c r="J11" s="189"/>
      <c r="K11" s="189"/>
      <c r="L11" s="115" t="str">
        <f t="shared" si="0"/>
        <v/>
      </c>
      <c r="M11" s="115" t="str">
        <f t="shared" si="0"/>
        <v/>
      </c>
      <c r="N11" s="118" t="str">
        <f t="shared" ref="N11:N14" si="2">IF(OR(L11="",M11=""),"",L11*M11)</f>
        <v/>
      </c>
      <c r="O11" s="191"/>
      <c r="P11" s="191"/>
      <c r="Q11" s="308"/>
      <c r="R11" s="189"/>
      <c r="S11" s="189"/>
      <c r="T11" s="115" t="str">
        <f>IF(ISNUMBER($L11),IF($L11+R11&gt;1,$L11+R11,1),"")</f>
        <v/>
      </c>
      <c r="U11" s="115" t="str">
        <f>IF(ISNUMBER($M11),IF($M11+S11&gt;1,$M11+S11,1),"")</f>
        <v/>
      </c>
      <c r="V11" s="118" t="str">
        <f t="shared" ref="V11:V14" si="3">IF(OR(T11="",U11=""),"",T11*U11)</f>
        <v/>
      </c>
    </row>
    <row r="12" spans="1:22" ht="96" customHeight="1" x14ac:dyDescent="0.25">
      <c r="A12" s="115" t="s">
        <v>576</v>
      </c>
      <c r="B12" s="151" t="s">
        <v>577</v>
      </c>
      <c r="C12" s="189"/>
      <c r="D12" s="189"/>
      <c r="E12" s="184" t="str">
        <f t="shared" si="1"/>
        <v/>
      </c>
      <c r="F12" s="115" t="s">
        <v>578</v>
      </c>
      <c r="G12" s="309" t="s">
        <v>579</v>
      </c>
      <c r="H12" s="190"/>
      <c r="I12" s="190"/>
      <c r="J12" s="189"/>
      <c r="K12" s="189"/>
      <c r="L12" s="115" t="str">
        <f t="shared" si="0"/>
        <v/>
      </c>
      <c r="M12" s="115" t="str">
        <f t="shared" si="0"/>
        <v/>
      </c>
      <c r="N12" s="118" t="str">
        <f t="shared" si="2"/>
        <v/>
      </c>
      <c r="O12" s="191"/>
      <c r="P12" s="191"/>
      <c r="Q12" s="308"/>
      <c r="R12" s="189"/>
      <c r="S12" s="189"/>
      <c r="T12" s="115" t="str">
        <f t="shared" ref="T12:T14" si="4">IF(ISNUMBER($L12),IF($L12+R12&gt;1,$L12+R12,1),"")</f>
        <v/>
      </c>
      <c r="U12" s="115" t="str">
        <f t="shared" ref="U12:U14" si="5">IF(ISNUMBER($M12),IF($M12+S12&gt;1,$M12+S12,1),"")</f>
        <v/>
      </c>
      <c r="V12" s="118" t="str">
        <f t="shared" si="3"/>
        <v/>
      </c>
    </row>
    <row r="13" spans="1:22" s="194" customFormat="1" ht="72" hidden="1" customHeight="1" x14ac:dyDescent="0.25">
      <c r="A13" s="190" t="s">
        <v>580</v>
      </c>
      <c r="B13" s="192" t="s">
        <v>201</v>
      </c>
      <c r="C13" s="189"/>
      <c r="D13" s="189"/>
      <c r="E13" s="254" t="str">
        <f t="shared" ref="E13" si="6">IF(OR(C13="",D13=""),"",C13*D13)</f>
        <v/>
      </c>
      <c r="F13" s="190" t="s">
        <v>581</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0" t="s">
        <v>580</v>
      </c>
      <c r="B14" s="192" t="s">
        <v>201</v>
      </c>
      <c r="C14" s="190"/>
      <c r="D14" s="190"/>
      <c r="E14" s="254" t="str">
        <f t="shared" si="1"/>
        <v/>
      </c>
      <c r="F14" s="190" t="s">
        <v>581</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4"/>
        <v/>
      </c>
      <c r="U14" s="252" t="str">
        <f t="shared" si="5"/>
        <v/>
      </c>
      <c r="V14" s="251" t="str">
        <f t="shared" si="3"/>
        <v/>
      </c>
    </row>
    <row r="15" spans="1:22" ht="48" customHeight="1" x14ac:dyDescent="0.25">
      <c r="D15" s="111" t="s">
        <v>204</v>
      </c>
      <c r="E15" s="186">
        <f>MAX(E10:E14)</f>
        <v>0</v>
      </c>
      <c r="M15" s="50" t="s">
        <v>122</v>
      </c>
      <c r="N15" s="186">
        <f>MAX(N10:N14)</f>
        <v>0</v>
      </c>
      <c r="U15" s="50" t="s">
        <v>55</v>
      </c>
      <c r="V15" s="186">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W7O0YtLFsDPnAJMUA503Vg4c9/F36qXP0R4gl8NMLGruw3orVD+gMqYyExs4wHBWCkG46xjRan+Zvs0WtfLcGw==" saltValue="iQNoNbKLmeGw5Nkzsk5ipw==" spinCount="100000" sheet="1" formatCells="0" formatColumns="0" formatRows="0" insertRows="0" deleteRows="0" selectLockedCells="1" autoFilter="0" pivotTables="0"/>
  <autoFilter ref="A9:V15" xr:uid="{00000000-0001-0000-17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878" priority="7">
      <formula>LEN(TRIM(E10))=0</formula>
    </cfRule>
  </conditionalFormatting>
  <conditionalFormatting sqref="E10:E15">
    <cfRule type="cellIs" dxfId="877" priority="8" operator="between">
      <formula>8</formula>
      <formula>16</formula>
    </cfRule>
    <cfRule type="cellIs" dxfId="876" priority="9" operator="between">
      <formula>4</formula>
      <formula>7.99</formula>
    </cfRule>
    <cfRule type="cellIs" dxfId="875" priority="10" operator="between">
      <formula>1</formula>
      <formula>3.99</formula>
    </cfRule>
  </conditionalFormatting>
  <conditionalFormatting sqref="F10:F12">
    <cfRule type="cellIs" dxfId="874" priority="33" operator="between">
      <formula>11</formula>
      <formula>25</formula>
    </cfRule>
    <cfRule type="cellIs" dxfId="873" priority="34" operator="between">
      <formula>6</formula>
      <formula>10</formula>
    </cfRule>
    <cfRule type="cellIs" dxfId="872" priority="35" operator="between">
      <formula>0</formula>
      <formula>5</formula>
    </cfRule>
  </conditionalFormatting>
  <conditionalFormatting sqref="H10:H14">
    <cfRule type="containsText" dxfId="871" priority="14" operator="containsText" text="Sí">
      <formula>NOT(ISERROR(SEARCH("Sí",H10)))</formula>
    </cfRule>
    <cfRule type="containsText" dxfId="870" priority="15" operator="containsText" text="No">
      <formula>NOT(ISERROR(SEARCH("No",H10)))</formula>
    </cfRule>
  </conditionalFormatting>
  <conditionalFormatting sqref="I10:I14">
    <cfRule type="containsText" dxfId="869" priority="11" operator="containsText" text="Bajo">
      <formula>NOT(ISERROR(SEARCH("Bajo",I10)))</formula>
    </cfRule>
    <cfRule type="containsText" dxfId="868" priority="12" operator="containsText" text="Medio">
      <formula>NOT(ISERROR(SEARCH("Medio",I10)))</formula>
    </cfRule>
    <cfRule type="containsText" dxfId="867" priority="13" operator="containsText" text="Alto">
      <formula>NOT(ISERROR(SEARCH("Alto",I10)))</formula>
    </cfRule>
  </conditionalFormatting>
  <conditionalFormatting sqref="N10:N15">
    <cfRule type="cellIs" dxfId="866" priority="4" operator="between">
      <formula>8</formula>
      <formula>16</formula>
    </cfRule>
    <cfRule type="cellIs" dxfId="865" priority="5" operator="between">
      <formula>4</formula>
      <formula>7.99</formula>
    </cfRule>
    <cfRule type="cellIs" dxfId="864" priority="6" operator="between">
      <formula>1</formula>
      <formula>3.99</formula>
    </cfRule>
  </conditionalFormatting>
  <conditionalFormatting sqref="V10:V15">
    <cfRule type="cellIs" dxfId="863" priority="1" operator="between">
      <formula>8</formula>
      <formula>16</formula>
    </cfRule>
    <cfRule type="cellIs" dxfId="862" priority="2" operator="between">
      <formula>4</formula>
      <formula>7.99</formula>
    </cfRule>
    <cfRule type="cellIs" dxfId="861" priority="3" operator="between">
      <formula>1</formula>
      <formula>3.99</formula>
    </cfRule>
  </conditionalFormatting>
  <dataValidations count="5">
    <dataValidation type="list" allowBlank="1" showInputMessage="1" showErrorMessage="1" sqref="I10:I14" xr:uid="{00000000-0002-0000-1700-000003000000}">
      <formula1>$M$3:$M$5</formula1>
    </dataValidation>
    <dataValidation type="list" allowBlank="1" showInputMessage="1" showErrorMessage="1" sqref="C10:D14" xr:uid="{7A436C8C-3268-4EB0-9C5D-7B74CB7616FE}">
      <formula1>$D$38:$D$41</formula1>
    </dataValidation>
    <dataValidation type="list" allowBlank="1" showInputMessage="1" showErrorMessage="1" sqref="J10:K14 R10:S14" xr:uid="{C099B669-A597-495A-9EF5-FC2D8DC0D2DD}">
      <formula1>$E$38:$E$41</formula1>
    </dataValidation>
    <dataValidation type="list" allowBlank="1" showInputMessage="1" showErrorMessage="1" sqref="H10:H14" xr:uid="{3A003D2C-3F13-4714-BD46-2E1AED8FE73B}">
      <formula1>$L$3:$L$4</formula1>
    </dataValidation>
    <dataValidation type="date" allowBlank="1" showInputMessage="1" showErrorMessage="1" sqref="Q10:Q14" xr:uid="{3F61A12D-49B5-47B3-9618-1FF637070E5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tabColor theme="5" tint="0.39997558519241921"/>
    <pageSetUpPr fitToPage="1"/>
  </sheetPr>
  <dimension ref="A1:V38"/>
  <sheetViews>
    <sheetView showGridLines="0" zoomScale="80" zoomScaleNormal="80" zoomScaleSheetLayoutView="100" workbookViewId="0">
      <selection activeCell="Q11" sqref="Q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(C)'!A18</f>
        <v>C.RX</v>
      </c>
      <c r="D5" s="471"/>
      <c r="E5" s="472" t="str">
        <f>'2. Contratación (C)'!B18</f>
        <v>Incluir la denominación de riesgos adicionales...</v>
      </c>
      <c r="F5" s="473"/>
      <c r="G5" s="114" t="str">
        <f>'2. Contratación (C)'!C18</f>
        <v>Incluir la descripción de riesgos adicionales...</v>
      </c>
      <c r="H5" s="112">
        <f>'2. Contratación (C)'!D18</f>
        <v>0</v>
      </c>
      <c r="I5" s="113">
        <f>'2. Contratación (C)'!E18</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582</v>
      </c>
      <c r="B10" s="191"/>
      <c r="C10" s="189"/>
      <c r="D10" s="189"/>
      <c r="E10" s="184" t="str">
        <f>IF(OR(C10="",D10=""),"",C10*D10)</f>
        <v/>
      </c>
      <c r="F10" s="190" t="s">
        <v>583</v>
      </c>
      <c r="G10" s="191"/>
      <c r="H10" s="190"/>
      <c r="I10" s="190"/>
      <c r="J10" s="189"/>
      <c r="K10" s="189"/>
      <c r="L10" s="115" t="str">
        <f t="shared" ref="L10:M11" si="0">IF(ISNUMBER(C10),IF(C10+J10&gt;1,C10+J10,1),"")</f>
        <v/>
      </c>
      <c r="M10" s="115" t="str">
        <f t="shared" si="0"/>
        <v/>
      </c>
      <c r="N10" s="118" t="e">
        <f>L10*M10</f>
        <v>#VALUE!</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0" t="s">
        <v>584</v>
      </c>
      <c r="B11" s="192" t="s">
        <v>201</v>
      </c>
      <c r="C11" s="190"/>
      <c r="D11" s="190"/>
      <c r="E11" s="184" t="str">
        <f>IF(OR(C11="",D11=""),"",C11*D11)</f>
        <v/>
      </c>
      <c r="F11" s="190" t="s">
        <v>585</v>
      </c>
      <c r="G11" s="192" t="s">
        <v>203</v>
      </c>
      <c r="H11" s="190"/>
      <c r="I11" s="190"/>
      <c r="J11" s="190"/>
      <c r="K11" s="190"/>
      <c r="L11" s="115" t="str">
        <f t="shared" si="0"/>
        <v/>
      </c>
      <c r="M11" s="115" t="str">
        <f t="shared" si="0"/>
        <v/>
      </c>
      <c r="N11" s="118" t="e">
        <f t="shared" ref="N11" si="1">L11*M11</f>
        <v>#VALUE!</v>
      </c>
      <c r="O11" s="192" t="s">
        <v>203</v>
      </c>
      <c r="P11" s="193"/>
      <c r="Q11" s="308"/>
      <c r="R11" s="190"/>
      <c r="S11" s="190"/>
      <c r="T11" s="115" t="str">
        <f t="shared" ref="T11" si="2">IF(ISNUMBER($L11),IF($L11+R11&gt;1,$L11+R11,1),"")</f>
        <v/>
      </c>
      <c r="U11" s="115" t="str">
        <f t="shared" ref="U11" si="3">IF(ISNUMBER($M11),IF($M11+S11&gt;1,$M11+S11,1),"")</f>
        <v/>
      </c>
      <c r="V11" s="118" t="str">
        <f>IF(OR(T11="",U11=""),"",T11*U11)</f>
        <v/>
      </c>
    </row>
    <row r="12" spans="1:22" ht="48" customHeight="1" x14ac:dyDescent="0.25">
      <c r="D12" s="111" t="s">
        <v>204</v>
      </c>
      <c r="E12" s="186">
        <f>MAX(E10:E11)</f>
        <v>0</v>
      </c>
      <c r="M12" s="50" t="s">
        <v>122</v>
      </c>
      <c r="N12" s="186" t="e">
        <f>MAX(N10:N11)</f>
        <v>#VALUE!</v>
      </c>
      <c r="U12" s="50" t="s">
        <v>55</v>
      </c>
      <c r="V12" s="186">
        <f>MAX(V10:V11)</f>
        <v>0</v>
      </c>
    </row>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3nLyKgPVExrBybyxeidgtzhNmYh/NcnIs+4jsWEB3k14BBEusDD/oNookk7b5axcilh/OncxARMQ47kE4W3Xsw==" saltValue="x8JSrtPZ6bkc97AvQdpqwQ=="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860" priority="19">
      <formula>LEN(TRIM(E10))=0</formula>
    </cfRule>
  </conditionalFormatting>
  <conditionalFormatting sqref="E10:E12">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conditionalFormatting sqref="F10">
    <cfRule type="cellIs" dxfId="856" priority="43" operator="between">
      <formula>11</formula>
      <formula>25</formula>
    </cfRule>
    <cfRule type="cellIs" dxfId="855" priority="44" operator="between">
      <formula>6</formula>
      <formula>10</formula>
    </cfRule>
    <cfRule type="cellIs" dxfId="854" priority="45" operator="between">
      <formula>0</formula>
      <formula>5</formula>
    </cfRule>
  </conditionalFormatting>
  <conditionalFormatting sqref="H10:H11">
    <cfRule type="containsText" dxfId="853" priority="41" operator="containsText" text="Sí">
      <formula>NOT(ISERROR(SEARCH("Sí",H10)))</formula>
    </cfRule>
    <cfRule type="containsText" dxfId="852" priority="42" operator="containsText" text="No">
      <formula>NOT(ISERROR(SEARCH("No",H10)))</formula>
    </cfRule>
  </conditionalFormatting>
  <conditionalFormatting sqref="I10:I11">
    <cfRule type="containsText" dxfId="851" priority="38" operator="containsText" text="Bajo">
      <formula>NOT(ISERROR(SEARCH("Bajo",I10)))</formula>
    </cfRule>
    <cfRule type="containsText" dxfId="850" priority="39" operator="containsText" text="Medio">
      <formula>NOT(ISERROR(SEARCH("Medio",I10)))</formula>
    </cfRule>
    <cfRule type="containsText" dxfId="849" priority="40" operator="containsText" text="Alto">
      <formula>NOT(ISERROR(SEARCH("Alto",I10)))</formula>
    </cfRule>
  </conditionalFormatting>
  <conditionalFormatting sqref="N10:N12">
    <cfRule type="cellIs" dxfId="848" priority="4" operator="between">
      <formula>8</formula>
      <formula>16</formula>
    </cfRule>
    <cfRule type="cellIs" dxfId="847" priority="5" operator="between">
      <formula>4</formula>
      <formula>7.99</formula>
    </cfRule>
    <cfRule type="cellIs" dxfId="846" priority="6" operator="between">
      <formula>1</formula>
      <formula>3.99</formula>
    </cfRule>
  </conditionalFormatting>
  <conditionalFormatting sqref="V10:V12">
    <cfRule type="cellIs" dxfId="845" priority="7" operator="between">
      <formula>8</formula>
      <formula>16</formula>
    </cfRule>
    <cfRule type="cellIs" dxfId="844" priority="8" operator="between">
      <formula>4</formula>
      <formula>7.99</formula>
    </cfRule>
    <cfRule type="cellIs" dxfId="843" priority="9" operator="between">
      <formula>1</formula>
      <formula>3.99</formula>
    </cfRule>
  </conditionalFormatting>
  <dataValidations count="5">
    <dataValidation type="list" allowBlank="1" showInputMessage="1" showErrorMessage="1" sqref="I10:I11" xr:uid="{00000000-0002-0000-1800-000003000000}">
      <formula1>$M$3:$M$5</formula1>
    </dataValidation>
    <dataValidation type="list" allowBlank="1" showInputMessage="1" showErrorMessage="1" sqref="C10:D11" xr:uid="{C3D1082B-76F3-49CA-A42D-41FA8F8A3621}">
      <formula1>$D$35:$D$38</formula1>
    </dataValidation>
    <dataValidation type="list" allowBlank="1" showInputMessage="1" showErrorMessage="1" sqref="J10:K11 R10:S11" xr:uid="{9696B4E7-D783-46B9-B382-290EBD982F96}">
      <formula1>$E$35:$E$38</formula1>
    </dataValidation>
    <dataValidation type="list" allowBlank="1" showInputMessage="1" showErrorMessage="1" sqref="H10:H11" xr:uid="{D9F47C2E-60BA-47A8-BFE0-605C9B161CBF}">
      <formula1>$L$3:$L$4</formula1>
    </dataValidation>
    <dataValidation type="date" allowBlank="1" showInputMessage="1" showErrorMessage="1" sqref="Q10:Q11" xr:uid="{FC4FE596-9428-4D39-B2AF-9B7B3AF45E34}">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tabColor theme="4" tint="0.39997558519241921"/>
    <pageSetUpPr fitToPage="1"/>
  </sheetPr>
  <dimension ref="A1:M602"/>
  <sheetViews>
    <sheetView showGridLines="0" zoomScale="70" zoomScaleNormal="70" zoomScalePageLayoutView="125" workbookViewId="0">
      <selection activeCell="A14" sqref="A14"/>
    </sheetView>
  </sheetViews>
  <sheetFormatPr baseColWidth="10" defaultColWidth="8.6640625" defaultRowHeight="15.6" x14ac:dyDescent="0.3"/>
  <cols>
    <col min="1" max="1" width="12.33203125" style="21" customWidth="1"/>
    <col min="2" max="2" width="30.6640625" style="22" customWidth="1"/>
    <col min="3" max="3" width="51.44140625" style="22" customWidth="1"/>
    <col min="4" max="4" width="31.6640625" style="23" bestFit="1" customWidth="1"/>
    <col min="5" max="5" width="17.6640625" style="23" bestFit="1" customWidth="1"/>
    <col min="6" max="8" width="17.6640625" style="23" customWidth="1"/>
    <col min="9" max="9" width="13.5546875" style="16" customWidth="1"/>
    <col min="10" max="10" width="13.6640625" style="16" customWidth="1"/>
    <col min="11" max="11" width="16.88671875" style="16" customWidth="1"/>
    <col min="12" max="16384" width="8.6640625" style="16"/>
  </cols>
  <sheetData>
    <row r="1" spans="1:13" ht="13.2" x14ac:dyDescent="0.25">
      <c r="A1" s="13"/>
      <c r="B1" s="14"/>
      <c r="C1" s="14"/>
      <c r="D1" s="14"/>
      <c r="E1" s="14"/>
      <c r="F1" s="14"/>
      <c r="G1" s="14"/>
      <c r="H1" s="14"/>
      <c r="I1" s="15"/>
      <c r="J1" s="15"/>
      <c r="K1" s="15"/>
      <c r="L1" s="15"/>
    </row>
    <row r="2" spans="1:13" x14ac:dyDescent="0.3">
      <c r="A2" s="55" t="s">
        <v>586</v>
      </c>
      <c r="B2" s="14"/>
      <c r="C2" s="14"/>
      <c r="D2" s="14"/>
      <c r="E2" s="14"/>
      <c r="F2" s="14"/>
      <c r="G2" s="14"/>
      <c r="H2" s="14"/>
      <c r="I2" s="15"/>
      <c r="J2" s="15"/>
      <c r="K2" s="15"/>
      <c r="L2" s="15"/>
    </row>
    <row r="3" spans="1:13" ht="13.2" x14ac:dyDescent="0.25">
      <c r="A3" s="13"/>
      <c r="B3" s="14"/>
      <c r="C3" s="14"/>
      <c r="D3" s="14"/>
      <c r="E3" s="14"/>
      <c r="F3" s="14"/>
      <c r="G3" s="14"/>
      <c r="H3" s="14"/>
      <c r="I3" s="15"/>
      <c r="J3" s="15"/>
      <c r="K3" s="15"/>
      <c r="L3" s="15"/>
    </row>
    <row r="4" spans="1:13" s="18" customFormat="1" ht="38.25" customHeight="1" x14ac:dyDescent="0.25">
      <c r="A4" s="448" t="s">
        <v>112</v>
      </c>
      <c r="B4" s="449"/>
      <c r="C4" s="449"/>
      <c r="D4" s="449"/>
      <c r="E4" s="449"/>
      <c r="F4" s="449"/>
      <c r="G4" s="449"/>
      <c r="H4" s="474" t="s">
        <v>113</v>
      </c>
      <c r="I4" s="474"/>
      <c r="J4" s="474"/>
      <c r="K4" s="474"/>
      <c r="L4" s="17"/>
      <c r="M4" s="148"/>
    </row>
    <row r="5" spans="1:13" s="20" customFormat="1" ht="48" x14ac:dyDescent="0.3">
      <c r="A5" s="53" t="s">
        <v>114</v>
      </c>
      <c r="B5" s="50" t="s">
        <v>115</v>
      </c>
      <c r="C5" s="50" t="s">
        <v>116</v>
      </c>
      <c r="D5" s="52" t="s">
        <v>117</v>
      </c>
      <c r="E5" s="54" t="s">
        <v>118</v>
      </c>
      <c r="F5" s="54" t="s">
        <v>119</v>
      </c>
      <c r="G5" s="54" t="s">
        <v>120</v>
      </c>
      <c r="H5" s="105" t="s">
        <v>121</v>
      </c>
      <c r="I5" s="50" t="s">
        <v>122</v>
      </c>
      <c r="J5" s="50" t="s">
        <v>55</v>
      </c>
      <c r="K5" s="50" t="s">
        <v>123</v>
      </c>
      <c r="L5" s="19"/>
    </row>
    <row r="6" spans="1:13" ht="45" customHeight="1" x14ac:dyDescent="0.25">
      <c r="A6" s="34" t="s">
        <v>587</v>
      </c>
      <c r="B6" s="119" t="s">
        <v>588</v>
      </c>
      <c r="C6" s="107" t="s">
        <v>589</v>
      </c>
      <c r="D6" s="211"/>
      <c r="E6" s="211"/>
      <c r="F6" s="211"/>
      <c r="G6" s="211"/>
      <c r="H6" s="104" t="str">
        <f>IF(OR(F6="No",F6=""),"",'CV.R1'!E15)</f>
        <v/>
      </c>
      <c r="I6" s="104" t="str">
        <f>IF(OR(F6="No",F6=""),"",'CV.R1'!N15)</f>
        <v/>
      </c>
      <c r="J6" s="104" t="str">
        <f>IF(OR(F6="No",F6=""),"",'CV.R1'!V15)</f>
        <v/>
      </c>
      <c r="K6" s="46" t="str">
        <f>Aux!H22</f>
        <v>Incompleto</v>
      </c>
      <c r="L6" s="15"/>
    </row>
    <row r="7" spans="1:13" ht="76.95" customHeight="1" x14ac:dyDescent="0.25">
      <c r="A7" s="34" t="s">
        <v>590</v>
      </c>
      <c r="B7" s="119" t="s">
        <v>591</v>
      </c>
      <c r="C7" s="106" t="s">
        <v>592</v>
      </c>
      <c r="D7" s="211"/>
      <c r="E7" s="211"/>
      <c r="F7" s="211"/>
      <c r="G7" s="211"/>
      <c r="H7" s="104" t="str">
        <f>IF(OR(F7="No",F7=""),"",'CV.R2'!E17)</f>
        <v/>
      </c>
      <c r="I7" s="104" t="str">
        <f>IF(OR(F7="No",F7=""),"",'CV.R2'!N17)</f>
        <v/>
      </c>
      <c r="J7" s="104" t="str">
        <f>IF(OR(F7="No",F7=""),"",'CV.R2'!V17)</f>
        <v/>
      </c>
      <c r="K7" s="46" t="str">
        <f>Aux!H23</f>
        <v>Incompleto</v>
      </c>
      <c r="L7" s="15"/>
    </row>
    <row r="8" spans="1:13" ht="85.95" customHeight="1" x14ac:dyDescent="0.25">
      <c r="A8" s="34" t="s">
        <v>593</v>
      </c>
      <c r="B8" s="119" t="s">
        <v>594</v>
      </c>
      <c r="C8" s="106" t="s">
        <v>595</v>
      </c>
      <c r="D8" s="211"/>
      <c r="E8" s="211"/>
      <c r="F8" s="211"/>
      <c r="G8" s="211"/>
      <c r="H8" s="104" t="str">
        <f>IF(OR(F8="No",F8=""),"",'CV.R3'!E14)</f>
        <v/>
      </c>
      <c r="I8" s="104" t="str">
        <f>IF(OR(F8="No",F8=""),"",'CV.R3'!N14)</f>
        <v/>
      </c>
      <c r="J8" s="104" t="str">
        <f>IF(OR(F8="No",F8=""),"",'CV.R3'!N14)</f>
        <v/>
      </c>
      <c r="K8" s="46" t="str">
        <f>Aux!H24</f>
        <v>Incompleto</v>
      </c>
      <c r="L8" s="15"/>
    </row>
    <row r="9" spans="1:13" ht="54" customHeight="1" x14ac:dyDescent="0.25">
      <c r="A9" s="34" t="s">
        <v>596</v>
      </c>
      <c r="B9" s="119" t="s">
        <v>597</v>
      </c>
      <c r="C9" s="106" t="s">
        <v>598</v>
      </c>
      <c r="D9" s="211"/>
      <c r="E9" s="211"/>
      <c r="F9" s="211"/>
      <c r="G9" s="211"/>
      <c r="H9" s="104" t="str">
        <f>IF(OR(F9="No",F9=""),"",'CV.R4'!E13)</f>
        <v/>
      </c>
      <c r="I9" s="104" t="str">
        <f>IF(OR(F9="No",F9=""),"",'CV.R4'!N13)</f>
        <v/>
      </c>
      <c r="J9" s="104" t="str">
        <f>IF(OR(F9="No",F9=""),"",'CV.R4'!V13)</f>
        <v/>
      </c>
      <c r="K9" s="46" t="str">
        <f>Aux!H25</f>
        <v>Incompleto</v>
      </c>
      <c r="L9" s="15"/>
    </row>
    <row r="10" spans="1:13" ht="66" customHeight="1" x14ac:dyDescent="0.25">
      <c r="A10" s="34" t="s">
        <v>599</v>
      </c>
      <c r="B10" s="119" t="s">
        <v>600</v>
      </c>
      <c r="C10" s="107" t="s">
        <v>601</v>
      </c>
      <c r="D10" s="211"/>
      <c r="E10" s="211"/>
      <c r="F10" s="211"/>
      <c r="G10" s="211"/>
      <c r="H10" s="104" t="str">
        <f>IF(OR(F10="No",F10=""),"",'CV.R4'!E14)</f>
        <v/>
      </c>
      <c r="I10" s="104" t="str">
        <f>IF(OR(F10="No",F10=""),"",'CV.R4'!N14)</f>
        <v/>
      </c>
      <c r="J10" s="104" t="str">
        <f>IF(OR(F10="No",F10=""),"",'CV.R4'!V14)</f>
        <v/>
      </c>
      <c r="K10" s="46" t="str">
        <f>Aux!H26</f>
        <v>Incompleto</v>
      </c>
      <c r="L10" s="15"/>
    </row>
    <row r="11" spans="1:13" ht="45.75" customHeight="1" x14ac:dyDescent="0.25">
      <c r="A11" s="34" t="s">
        <v>602</v>
      </c>
      <c r="B11" s="119" t="s">
        <v>603</v>
      </c>
      <c r="C11" s="108" t="s">
        <v>147</v>
      </c>
      <c r="D11" s="211"/>
      <c r="E11" s="211"/>
      <c r="F11" s="211"/>
      <c r="G11" s="211"/>
      <c r="H11" s="104" t="str">
        <f>IF(OR(F11="No",F11=""),"",'CV.R4'!E15)</f>
        <v/>
      </c>
      <c r="I11" s="104" t="str">
        <f>IF(OR(F11="No",F11=""),"",'CV.R4'!N15)</f>
        <v/>
      </c>
      <c r="J11" s="104" t="str">
        <f>IF(OR(F11="No",F11=""),"",'CV.R4'!V15)</f>
        <v/>
      </c>
      <c r="K11" s="46" t="str">
        <f>Aux!H27</f>
        <v>Incompleto</v>
      </c>
      <c r="L11" s="15"/>
    </row>
    <row r="12" spans="1:13" ht="43.95" customHeight="1" x14ac:dyDescent="0.25">
      <c r="A12" s="34" t="s">
        <v>604</v>
      </c>
      <c r="B12" s="119" t="s">
        <v>334</v>
      </c>
      <c r="C12" s="120" t="s">
        <v>605</v>
      </c>
      <c r="D12" s="211"/>
      <c r="E12" s="211"/>
      <c r="F12" s="211"/>
      <c r="G12" s="211"/>
      <c r="H12" s="104" t="str">
        <f>IF(OR(F12="No",F12=""),"",'CV.R4'!E16)</f>
        <v/>
      </c>
      <c r="I12" s="104" t="str">
        <f>IF(OR(F12="No",F12=""),"",'CV.R4'!N16)</f>
        <v/>
      </c>
      <c r="J12" s="104" t="str">
        <f>IF(OR(F12="No",F12=""),"",'CV.R4'!V16)</f>
        <v/>
      </c>
      <c r="K12" s="46" t="str">
        <f>Aux!H28</f>
        <v>Incompleto</v>
      </c>
      <c r="L12" s="15"/>
    </row>
    <row r="13" spans="1:13" s="256" customFormat="1" ht="45.75" hidden="1" customHeight="1" x14ac:dyDescent="0.25">
      <c r="A13" s="210" t="s">
        <v>606</v>
      </c>
      <c r="B13" s="221" t="s">
        <v>152</v>
      </c>
      <c r="C13" s="211" t="s">
        <v>153</v>
      </c>
      <c r="D13" s="211"/>
      <c r="E13" s="211"/>
      <c r="F13" s="211"/>
      <c r="G13" s="211"/>
      <c r="H13" s="104" t="str">
        <f>IF(OR(F13="No",F13=""),"",'CV.R4'!E17)</f>
        <v/>
      </c>
      <c r="I13" s="104" t="str">
        <f>IF(OR(F13="No",F13=""),"",'CV.R4'!N17)</f>
        <v/>
      </c>
      <c r="J13" s="104" t="str">
        <f>IF(OR(F13="No",F13=""),"",'CV.R4'!V17)</f>
        <v/>
      </c>
      <c r="K13" s="46" t="str">
        <f>Aux!H29</f>
        <v>Incompleto</v>
      </c>
    </row>
    <row r="14" spans="1:13" s="256" customFormat="1" ht="45.75" customHeight="1" x14ac:dyDescent="0.25">
      <c r="A14" s="210" t="s">
        <v>606</v>
      </c>
      <c r="B14" s="221" t="s">
        <v>152</v>
      </c>
      <c r="C14" s="211" t="s">
        <v>153</v>
      </c>
      <c r="D14" s="211"/>
      <c r="E14" s="211"/>
      <c r="F14" s="211"/>
      <c r="G14" s="211"/>
      <c r="H14" s="104" t="str">
        <f>IF(OR(F14="No",F14=""),"",'CV.R4'!E18)</f>
        <v/>
      </c>
      <c r="I14" s="104" t="str">
        <f>IF(OR(F14="No",F14=""),"",'CV.R4'!N18)</f>
        <v/>
      </c>
      <c r="J14" s="104" t="str">
        <f>IF(OR(F14="No",F14=""),"",'CV.R4'!V18)</f>
        <v/>
      </c>
      <c r="K14" s="258"/>
    </row>
    <row r="15" spans="1:13" ht="36" x14ac:dyDescent="0.3">
      <c r="A15" s="13"/>
      <c r="B15" s="14"/>
      <c r="C15" s="14"/>
      <c r="D15" s="14"/>
      <c r="E15" s="14"/>
      <c r="F15"/>
      <c r="G15" s="61" t="s">
        <v>607</v>
      </c>
      <c r="H15" s="117">
        <f>MAX(H6:H14)</f>
        <v>0</v>
      </c>
      <c r="I15" s="117">
        <f>MAX(I6:I14)</f>
        <v>0</v>
      </c>
      <c r="J15" s="117">
        <f>MAX(J6:J14)</f>
        <v>0</v>
      </c>
      <c r="K15"/>
      <c r="L15" s="15"/>
    </row>
    <row r="16" spans="1:13" ht="14.4" x14ac:dyDescent="0.3">
      <c r="A16" s="13"/>
      <c r="B16" s="14"/>
      <c r="C16" s="14"/>
      <c r="D16" s="14"/>
      <c r="E16" s="14"/>
      <c r="F16" s="14"/>
      <c r="G16"/>
      <c r="H16"/>
      <c r="I16"/>
      <c r="J16"/>
      <c r="K16"/>
      <c r="L16"/>
      <c r="M16"/>
    </row>
    <row r="17" spans="1:13" ht="14.4" x14ac:dyDescent="0.3">
      <c r="A17" s="13"/>
      <c r="B17" s="14"/>
      <c r="C17" s="14"/>
      <c r="D17" s="14"/>
      <c r="E17" s="14"/>
      <c r="F17" s="14"/>
      <c r="G17"/>
      <c r="H17"/>
      <c r="I17"/>
      <c r="J17"/>
      <c r="K17"/>
      <c r="L17"/>
      <c r="M17"/>
    </row>
    <row r="18" spans="1:13" ht="14.4" x14ac:dyDescent="0.3">
      <c r="A18" s="13"/>
      <c r="B18" s="14"/>
      <c r="C18" s="14"/>
      <c r="D18" s="14"/>
      <c r="E18" s="14"/>
      <c r="F18" s="14"/>
      <c r="G18"/>
      <c r="H18"/>
      <c r="I18"/>
      <c r="J18"/>
      <c r="K18"/>
      <c r="L18"/>
      <c r="M18"/>
    </row>
    <row r="19" spans="1:13" ht="14.4" x14ac:dyDescent="0.3">
      <c r="A19" s="13"/>
      <c r="B19" s="14"/>
      <c r="C19" s="14"/>
      <c r="D19" s="14"/>
      <c r="E19" s="14"/>
      <c r="F19" s="14"/>
      <c r="G19"/>
      <c r="H19"/>
      <c r="I19"/>
      <c r="J19"/>
      <c r="K19"/>
      <c r="L19"/>
      <c r="M19"/>
    </row>
    <row r="20" spans="1:13" ht="14.4" x14ac:dyDescent="0.3">
      <c r="A20" s="13"/>
      <c r="B20" s="14"/>
      <c r="C20" s="39"/>
      <c r="D20" s="14"/>
      <c r="E20" s="14"/>
      <c r="F20" s="14"/>
      <c r="G20"/>
      <c r="H20"/>
      <c r="I20"/>
      <c r="J20"/>
      <c r="K20"/>
      <c r="L20"/>
      <c r="M20"/>
    </row>
    <row r="21" spans="1:13" x14ac:dyDescent="0.3">
      <c r="D21" s="22"/>
      <c r="E21" s="22"/>
      <c r="F21" s="22"/>
      <c r="G21"/>
      <c r="H21"/>
      <c r="I21"/>
      <c r="J21"/>
      <c r="K21"/>
      <c r="L21"/>
      <c r="M21"/>
    </row>
    <row r="22" spans="1:13" x14ac:dyDescent="0.3">
      <c r="D22" s="22"/>
      <c r="E22" s="22"/>
      <c r="F22" s="22"/>
      <c r="G22"/>
      <c r="H22"/>
      <c r="I22"/>
      <c r="J22"/>
      <c r="K22"/>
      <c r="L22"/>
      <c r="M22"/>
    </row>
    <row r="23" spans="1:13" x14ac:dyDescent="0.3">
      <c r="D23" s="22"/>
      <c r="E23" s="22"/>
      <c r="F23" s="22"/>
      <c r="G23"/>
      <c r="H23"/>
      <c r="I23"/>
      <c r="J23"/>
      <c r="K23"/>
      <c r="L23"/>
      <c r="M23"/>
    </row>
    <row r="24" spans="1:13" x14ac:dyDescent="0.3">
      <c r="D24" s="22"/>
      <c r="E24" s="22"/>
      <c r="F24" s="22"/>
      <c r="G24"/>
      <c r="H24"/>
      <c r="I24"/>
      <c r="J24"/>
      <c r="K24"/>
      <c r="L24"/>
      <c r="M24"/>
    </row>
    <row r="25" spans="1:13" x14ac:dyDescent="0.3">
      <c r="D25" s="22"/>
      <c r="E25" s="22"/>
      <c r="F25" s="22"/>
      <c r="G25"/>
      <c r="H25"/>
      <c r="I25"/>
      <c r="J25"/>
      <c r="K25"/>
      <c r="L25"/>
      <c r="M25"/>
    </row>
    <row r="26" spans="1:13" x14ac:dyDescent="0.3">
      <c r="D26" s="22"/>
      <c r="E26" s="22"/>
      <c r="F26" s="22"/>
      <c r="G26"/>
      <c r="H26"/>
      <c r="I26"/>
      <c r="J26"/>
      <c r="K26"/>
      <c r="L26"/>
      <c r="M26"/>
    </row>
    <row r="27" spans="1:13" x14ac:dyDescent="0.3">
      <c r="D27" s="22"/>
      <c r="E27" s="22"/>
      <c r="F27" s="22"/>
      <c r="G27"/>
      <c r="H27"/>
      <c r="I27"/>
      <c r="J27"/>
      <c r="K27"/>
      <c r="L27"/>
      <c r="M27"/>
    </row>
    <row r="28" spans="1:13" x14ac:dyDescent="0.3">
      <c r="D28" s="22"/>
      <c r="E28" s="22"/>
      <c r="F28" s="22"/>
      <c r="G28"/>
      <c r="H28"/>
      <c r="I28"/>
      <c r="J28"/>
      <c r="K28"/>
      <c r="L28"/>
      <c r="M28"/>
    </row>
    <row r="29" spans="1:13" x14ac:dyDescent="0.3">
      <c r="D29" s="22"/>
      <c r="E29" s="22"/>
      <c r="F29" s="22"/>
      <c r="G29"/>
      <c r="H29"/>
      <c r="I29"/>
      <c r="J29"/>
      <c r="K29"/>
      <c r="L29"/>
      <c r="M29"/>
    </row>
    <row r="30" spans="1:13" x14ac:dyDescent="0.3">
      <c r="D30" s="22"/>
      <c r="E30" s="22"/>
      <c r="F30" s="22"/>
      <c r="G30"/>
      <c r="H30"/>
      <c r="I30"/>
      <c r="J30"/>
      <c r="K30"/>
      <c r="L30"/>
      <c r="M30"/>
    </row>
    <row r="31" spans="1:13" x14ac:dyDescent="0.3">
      <c r="D31" s="22"/>
      <c r="E31" s="22"/>
      <c r="F31" s="22"/>
      <c r="G31"/>
      <c r="H31"/>
      <c r="I31"/>
      <c r="J31"/>
      <c r="K31"/>
      <c r="L31"/>
      <c r="M31"/>
    </row>
    <row r="32" spans="1:13" x14ac:dyDescent="0.3">
      <c r="D32" s="22"/>
      <c r="E32" s="22"/>
      <c r="F32" s="22"/>
      <c r="G32"/>
      <c r="H32"/>
      <c r="I32"/>
      <c r="J32"/>
      <c r="K32"/>
      <c r="L32"/>
      <c r="M32"/>
    </row>
    <row r="33" spans="4:13" x14ac:dyDescent="0.3">
      <c r="D33" s="22"/>
      <c r="E33" s="22"/>
      <c r="F33" s="22"/>
      <c r="G33"/>
      <c r="H33"/>
      <c r="I33"/>
      <c r="J33"/>
      <c r="K33"/>
      <c r="L33"/>
      <c r="M33"/>
    </row>
    <row r="34" spans="4:13" x14ac:dyDescent="0.3">
      <c r="D34" s="22"/>
      <c r="E34" s="22"/>
      <c r="F34" s="22"/>
      <c r="G34"/>
      <c r="H34"/>
      <c r="I34"/>
      <c r="J34"/>
      <c r="K34"/>
      <c r="L34"/>
      <c r="M34"/>
    </row>
    <row r="35" spans="4:13" hidden="1" x14ac:dyDescent="0.3">
      <c r="D35" s="22"/>
      <c r="E35" s="22"/>
      <c r="F35" s="22"/>
      <c r="G35"/>
      <c r="H35"/>
      <c r="I35"/>
      <c r="J35"/>
      <c r="K35"/>
      <c r="L35"/>
      <c r="M35"/>
    </row>
    <row r="36" spans="4:13" hidden="1" x14ac:dyDescent="0.3">
      <c r="D36" s="22"/>
      <c r="E36" s="22"/>
      <c r="F36" s="22"/>
      <c r="G36" s="22"/>
      <c r="H36" s="22"/>
    </row>
    <row r="37" spans="4:13" hidden="1" x14ac:dyDescent="0.3">
      <c r="D37" s="22"/>
      <c r="E37" s="22"/>
      <c r="F37" s="22" t="s">
        <v>155</v>
      </c>
      <c r="G37" s="22"/>
      <c r="H37" s="22"/>
    </row>
    <row r="38" spans="4:13" hidden="1" x14ac:dyDescent="0.3">
      <c r="D38" s="22"/>
      <c r="E38" s="22"/>
      <c r="F38" s="22" t="s">
        <v>156</v>
      </c>
      <c r="G38" s="22"/>
      <c r="H38" s="22"/>
    </row>
    <row r="39" spans="4:13" x14ac:dyDescent="0.3">
      <c r="D39" s="22"/>
      <c r="E39" s="22"/>
      <c r="F39" s="22"/>
      <c r="G39" s="22"/>
      <c r="H39" s="22"/>
    </row>
    <row r="40" spans="4:13" x14ac:dyDescent="0.3">
      <c r="D40" s="22"/>
      <c r="E40" s="22"/>
      <c r="F40" s="22"/>
      <c r="G40" s="22"/>
      <c r="H40" s="22"/>
    </row>
    <row r="41" spans="4:13" x14ac:dyDescent="0.3">
      <c r="D41" s="22"/>
      <c r="E41" s="22"/>
      <c r="F41" s="22"/>
      <c r="G41" s="22"/>
      <c r="H41" s="22"/>
    </row>
    <row r="42" spans="4:13" x14ac:dyDescent="0.3">
      <c r="D42" s="22"/>
      <c r="E42" s="22"/>
      <c r="F42" s="22"/>
      <c r="G42" s="22"/>
      <c r="H42" s="22"/>
    </row>
    <row r="43" spans="4:13" x14ac:dyDescent="0.3">
      <c r="D43" s="22"/>
      <c r="E43" s="22"/>
      <c r="F43" s="22"/>
      <c r="G43" s="22"/>
      <c r="H43" s="22"/>
    </row>
    <row r="44" spans="4:13" x14ac:dyDescent="0.3">
      <c r="D44" s="22"/>
      <c r="E44" s="22"/>
      <c r="F44" s="22"/>
      <c r="G44" s="22"/>
      <c r="H44" s="22"/>
    </row>
    <row r="45" spans="4:13" x14ac:dyDescent="0.3">
      <c r="D45" s="22"/>
      <c r="E45" s="22"/>
      <c r="F45" s="22"/>
      <c r="G45" s="22"/>
      <c r="H45" s="22"/>
    </row>
    <row r="46" spans="4:13" x14ac:dyDescent="0.3">
      <c r="D46" s="22"/>
      <c r="E46" s="22"/>
      <c r="F46" s="22"/>
      <c r="G46" s="22"/>
      <c r="H46" s="22"/>
    </row>
    <row r="47" spans="4:13" x14ac:dyDescent="0.3">
      <c r="D47" s="22"/>
      <c r="E47" s="22"/>
      <c r="F47" s="22"/>
      <c r="G47" s="22"/>
      <c r="H47" s="22"/>
    </row>
    <row r="48" spans="4:13" x14ac:dyDescent="0.3">
      <c r="D48" s="22"/>
      <c r="E48" s="22"/>
      <c r="F48" s="22"/>
      <c r="G48" s="22"/>
      <c r="H48" s="22"/>
    </row>
    <row r="49" spans="4:8"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ht="15.75" hidden="1" customHeight="1" x14ac:dyDescent="0.3">
      <c r="D54" s="22"/>
      <c r="E54" s="22"/>
      <c r="F54" s="22"/>
      <c r="G54" s="22"/>
      <c r="H54" s="22"/>
    </row>
    <row r="55" spans="4:8" ht="15.75" hidden="1" customHeight="1" x14ac:dyDescent="0.3">
      <c r="D55" s="22"/>
      <c r="E55" s="22"/>
      <c r="F55" s="22"/>
      <c r="G55" s="22"/>
      <c r="H55" s="22"/>
    </row>
    <row r="56" spans="4:8" ht="15.75" hidden="1" customHeight="1" x14ac:dyDescent="0.3">
      <c r="D56" s="22"/>
      <c r="E56" s="22"/>
      <c r="F56" s="22"/>
      <c r="G56" s="22"/>
      <c r="H56" s="22"/>
    </row>
    <row r="57" spans="4:8" ht="15.75" hidden="1" customHeight="1" x14ac:dyDescent="0.3">
      <c r="D57" s="22"/>
      <c r="E57" s="22"/>
      <c r="F57" s="22"/>
      <c r="G57" s="22"/>
      <c r="H57" s="22"/>
    </row>
    <row r="58" spans="4:8" ht="15.75" hidden="1" customHeight="1" x14ac:dyDescent="0.3">
      <c r="D58" s="22"/>
      <c r="E58" s="22"/>
      <c r="F58" s="22"/>
      <c r="G58" s="22"/>
      <c r="H58" s="22"/>
    </row>
    <row r="59" spans="4:8" ht="15.75" hidden="1" customHeight="1" x14ac:dyDescent="0.3">
      <c r="D59" s="22"/>
      <c r="E59" s="22"/>
      <c r="F59" s="22"/>
      <c r="G59" s="22"/>
      <c r="H59" s="22"/>
    </row>
    <row r="60" spans="4:8" ht="15.75" hidden="1" customHeight="1" x14ac:dyDescent="0.3">
      <c r="D60" s="22"/>
      <c r="E60" s="22"/>
      <c r="F60" s="22"/>
      <c r="G60" s="22"/>
      <c r="H60" s="22"/>
    </row>
    <row r="61" spans="4:8" ht="15.75" hidden="1" customHeight="1" x14ac:dyDescent="0.3">
      <c r="D61" s="22"/>
      <c r="E61" s="22"/>
      <c r="F61" s="22"/>
      <c r="G61" s="22"/>
      <c r="H61" s="22"/>
    </row>
    <row r="62" spans="4:8" ht="15.75" hidden="1" customHeight="1" x14ac:dyDescent="0.3">
      <c r="D62" s="22"/>
      <c r="E62" s="22"/>
      <c r="F62" s="22"/>
      <c r="G62" s="22"/>
      <c r="H62" s="22"/>
    </row>
    <row r="63" spans="4:8" ht="15.75" hidden="1" customHeight="1"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x14ac:dyDescent="0.3">
      <c r="D76" s="22"/>
      <c r="E76" s="22"/>
      <c r="F76" s="22"/>
      <c r="G76" s="22"/>
      <c r="H76" s="22"/>
    </row>
    <row r="77" spans="4:8" x14ac:dyDescent="0.3">
      <c r="D77" s="22"/>
      <c r="E77" s="22"/>
      <c r="F77" s="22"/>
      <c r="G77" s="22"/>
      <c r="H77" s="22"/>
    </row>
    <row r="78" spans="4:8" x14ac:dyDescent="0.3">
      <c r="D78" s="22"/>
      <c r="E78" s="22"/>
      <c r="F78" s="22"/>
      <c r="G78" s="22"/>
      <c r="H78" s="22"/>
    </row>
    <row r="79" spans="4:8" x14ac:dyDescent="0.3">
      <c r="D79" s="22"/>
      <c r="E79" s="22"/>
      <c r="F79" s="22"/>
      <c r="G79" s="22"/>
      <c r="H79" s="22"/>
    </row>
    <row r="80" spans="4:8" x14ac:dyDescent="0.3">
      <c r="D80" s="22"/>
      <c r="E80" s="22"/>
      <c r="F80" s="22"/>
      <c r="G80" s="22"/>
      <c r="H80" s="22"/>
    </row>
    <row r="81" spans="4:8" x14ac:dyDescent="0.3">
      <c r="D81" s="22"/>
      <c r="E81" s="22"/>
      <c r="F81" s="22"/>
      <c r="G81" s="22"/>
      <c r="H81" s="22"/>
    </row>
    <row r="82" spans="4:8" x14ac:dyDescent="0.3">
      <c r="D82" s="22"/>
      <c r="E82" s="22"/>
      <c r="F82" s="22"/>
      <c r="G82" s="22"/>
      <c r="H82" s="22"/>
    </row>
    <row r="83" spans="4:8" x14ac:dyDescent="0.3">
      <c r="D83" s="22"/>
      <c r="E83" s="22"/>
      <c r="F83" s="22"/>
      <c r="G83" s="22"/>
      <c r="H83" s="22"/>
    </row>
    <row r="84" spans="4:8" x14ac:dyDescent="0.3">
      <c r="D84" s="22"/>
      <c r="E84" s="22"/>
      <c r="F84" s="22"/>
      <c r="G84" s="22"/>
      <c r="H84" s="22"/>
    </row>
    <row r="85" spans="4:8"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sheetData>
  <sheetProtection algorithmName="SHA-512" hashValue="Dcb5dUaPWJtaVhU08E/BtMgy2vA6xMuuureapvanzJWmhCnRkPiFJ0hocVY+flreb5bleZNZCLvFD+uLmt2PhA==" saltValue="5jDAMAPSFlzyXRvkLoWq3g==" spinCount="100000" sheet="1" formatCells="0" formatColumns="0" formatRows="0" insertRows="0" deleteRows="0" selectLockedCells="1" autoFilter="0" pivotTables="0"/>
  <mergeCells count="2">
    <mergeCell ref="A4:G4"/>
    <mergeCell ref="H4:K4"/>
  </mergeCells>
  <conditionalFormatting sqref="H6:J15">
    <cfRule type="cellIs" dxfId="842" priority="3" operator="between">
      <formula>6.01</formula>
      <formula>16</formula>
    </cfRule>
    <cfRule type="cellIs" dxfId="841" priority="4" operator="between">
      <formula>3.01</formula>
      <formula>6</formula>
    </cfRule>
    <cfRule type="cellIs" dxfId="840" priority="5" operator="between">
      <formula>1</formula>
      <formula>3</formula>
    </cfRule>
    <cfRule type="containsBlanks" dxfId="839" priority="6">
      <formula>LEN(TRIM(H6))=0</formula>
    </cfRule>
  </conditionalFormatting>
  <conditionalFormatting sqref="K6:K14">
    <cfRule type="containsText" dxfId="838" priority="1" operator="containsText" text="Incompleto">
      <formula>NOT(ISERROR(SEARCH("Incompleto",K6)))</formula>
    </cfRule>
    <cfRule type="containsText" dxfId="837" priority="2" operator="containsText" text="Completo">
      <formula>NOT(ISERROR(SEARCH("Completo",K6)))</formula>
    </cfRule>
  </conditionalFormatting>
  <dataValidations count="1">
    <dataValidation type="list" allowBlank="1" showInputMessage="1" showErrorMessage="1" sqref="F12:F14 F6:F10" xr:uid="{D4F1C3C6-634B-4D08-841A-FC3D455CCF5B}">
      <formula1>$F$37:$F$38</formula1>
    </dataValidation>
  </dataValidations>
  <pageMargins left="0.70866141732283472" right="0.70866141732283472" top="0.74803149606299213" bottom="0.74803149606299213" header="0.31496062992125984" footer="0.31496062992125984"/>
  <pageSetup paperSize="8" scale="72" fitToHeight="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tabColor theme="4" tint="0.39997558519241921"/>
    <pageSetUpPr fitToPage="1"/>
  </sheetPr>
  <dimension ref="A1:V41"/>
  <sheetViews>
    <sheetView showGridLines="0" topLeftCell="F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3.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(CV)'!A6</f>
        <v>CV.R1</v>
      </c>
      <c r="D5" s="476"/>
      <c r="E5" s="477" t="str">
        <f>'3. Convenios (CV)'!B6</f>
        <v>El objeto del convenio no corresponde a esta figura jurídica</v>
      </c>
      <c r="F5" s="478"/>
      <c r="G5" s="114" t="str">
        <f>'3. Convenios (CV)'!C6</f>
        <v>Celebración de convenios para eludir un procedimiento de contratación o eludiendo los requisitos de validez de este instrumento jurídico</v>
      </c>
      <c r="H5" s="112">
        <f>'3. Convenios (CV)'!D6</f>
        <v>0</v>
      </c>
      <c r="I5" s="113">
        <f>'3. Convenios (CV)'!E6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49.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89.4" customHeight="1" x14ac:dyDescent="0.25">
      <c r="A10" s="115" t="s">
        <v>608</v>
      </c>
      <c r="B10" s="121" t="s">
        <v>609</v>
      </c>
      <c r="C10" s="189"/>
      <c r="D10" s="189"/>
      <c r="E10" s="118" t="str">
        <f>IF(OR(C10="",D10=""),"",C10*D10)</f>
        <v/>
      </c>
      <c r="F10" s="115" t="s">
        <v>610</v>
      </c>
      <c r="G10" s="313" t="s">
        <v>611</v>
      </c>
      <c r="H10" s="214"/>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6" customHeight="1" x14ac:dyDescent="0.25">
      <c r="A11" s="115" t="s">
        <v>612</v>
      </c>
      <c r="B11" s="121" t="s">
        <v>613</v>
      </c>
      <c r="C11" s="189"/>
      <c r="D11" s="189"/>
      <c r="E11" s="118" t="str">
        <f t="shared" ref="E11:E14" si="1">IF(OR(C11="",D11=""),"",C11*D11)</f>
        <v/>
      </c>
      <c r="F11" s="115" t="s">
        <v>614</v>
      </c>
      <c r="G11" s="313" t="s">
        <v>615</v>
      </c>
      <c r="H11" s="214"/>
      <c r="I11" s="213"/>
      <c r="J11" s="215"/>
      <c r="K11" s="215"/>
      <c r="L11" s="115" t="str">
        <f t="shared" si="0"/>
        <v/>
      </c>
      <c r="M11" s="115" t="str">
        <f t="shared" si="0"/>
        <v/>
      </c>
      <c r="N11" s="118" t="str">
        <f t="shared" ref="N11:N14" si="2">IF(OR(L11="",M11=""),"",L11*M11)</f>
        <v/>
      </c>
      <c r="O11" s="216"/>
      <c r="P11" s="216"/>
      <c r="Q11" s="308"/>
      <c r="R11" s="215"/>
      <c r="S11" s="215"/>
      <c r="T11" s="115" t="str">
        <f t="shared" ref="T11:T14" si="3">IF(ISNUMBER($L11),IF($L11+R11&gt;1,$L11+R11,1),"")</f>
        <v/>
      </c>
      <c r="U11" s="115" t="str">
        <f t="shared" ref="U11:U14" si="4">IF(ISNUMBER($M11),IF($M11+S11&gt;1,$M11+S11,1),"")</f>
        <v/>
      </c>
      <c r="V11" s="118" t="str">
        <f t="shared" ref="V11:V14" si="5">IF(OR(T11="",U11=""),"",T11*U11)</f>
        <v/>
      </c>
    </row>
    <row r="12" spans="1:22" ht="81.599999999999994" customHeight="1" x14ac:dyDescent="0.25">
      <c r="A12" s="115" t="s">
        <v>616</v>
      </c>
      <c r="B12" s="121" t="s">
        <v>617</v>
      </c>
      <c r="C12" s="189"/>
      <c r="D12" s="189"/>
      <c r="E12" s="118" t="str">
        <f t="shared" si="1"/>
        <v/>
      </c>
      <c r="F12" s="115" t="s">
        <v>618</v>
      </c>
      <c r="G12" s="313" t="s">
        <v>619</v>
      </c>
      <c r="H12" s="214"/>
      <c r="I12" s="213"/>
      <c r="J12" s="215"/>
      <c r="K12" s="215"/>
      <c r="L12" s="115" t="str">
        <f t="shared" si="0"/>
        <v/>
      </c>
      <c r="M12" s="115" t="str">
        <f t="shared" si="0"/>
        <v/>
      </c>
      <c r="N12" s="118" t="str">
        <f t="shared" si="2"/>
        <v/>
      </c>
      <c r="O12" s="216"/>
      <c r="P12" s="216"/>
      <c r="Q12" s="308"/>
      <c r="R12" s="215"/>
      <c r="S12" s="215"/>
      <c r="T12" s="115" t="str">
        <f t="shared" si="3"/>
        <v/>
      </c>
      <c r="U12" s="115" t="str">
        <f t="shared" si="4"/>
        <v/>
      </c>
      <c r="V12" s="118" t="str">
        <f t="shared" si="5"/>
        <v/>
      </c>
    </row>
    <row r="13" spans="1:22" s="194" customFormat="1" ht="72" hidden="1" customHeight="1" x14ac:dyDescent="0.25">
      <c r="A13" s="213" t="s">
        <v>620</v>
      </c>
      <c r="B13" s="214" t="s">
        <v>201</v>
      </c>
      <c r="C13" s="189"/>
      <c r="D13" s="189"/>
      <c r="E13" s="251" t="str">
        <f t="shared" ref="E13" si="6">IF(OR(C13="",D13=""),"",C13*D13)</f>
        <v/>
      </c>
      <c r="F13" s="213" t="s">
        <v>621</v>
      </c>
      <c r="G13" s="214" t="s">
        <v>203</v>
      </c>
      <c r="H13" s="214"/>
      <c r="I13" s="213"/>
      <c r="J13" s="215"/>
      <c r="K13" s="215"/>
      <c r="L13" s="252" t="str">
        <f t="shared" ref="L13" si="7">IF(ISNUMBER(C13),IF(C13+J13&gt;1,C13+J13,1),"")</f>
        <v/>
      </c>
      <c r="M13" s="252" t="str">
        <f t="shared" ref="M13" si="8">IF(ISNUMBER(D13),IF(D13+K13&gt;1,D13+K13,1),"")</f>
        <v/>
      </c>
      <c r="N13" s="251" t="str">
        <f t="shared" ref="N13" si="9">IF(OR(L13="",M13=""),"",L13*M13)</f>
        <v/>
      </c>
      <c r="O13" s="214" t="s">
        <v>203</v>
      </c>
      <c r="P13" s="217"/>
      <c r="Q13" s="308"/>
      <c r="R13" s="215"/>
      <c r="S13" s="215"/>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213" t="s">
        <v>620</v>
      </c>
      <c r="B14" s="214" t="s">
        <v>201</v>
      </c>
      <c r="C14" s="190"/>
      <c r="D14" s="190"/>
      <c r="E14" s="251" t="str">
        <f t="shared" si="1"/>
        <v/>
      </c>
      <c r="F14" s="213" t="s">
        <v>621</v>
      </c>
      <c r="G14" s="214" t="s">
        <v>203</v>
      </c>
      <c r="H14" s="214"/>
      <c r="I14" s="213"/>
      <c r="J14" s="213"/>
      <c r="K14" s="213"/>
      <c r="L14" s="252" t="str">
        <f t="shared" si="0"/>
        <v/>
      </c>
      <c r="M14" s="252" t="str">
        <f t="shared" si="0"/>
        <v/>
      </c>
      <c r="N14" s="251" t="str">
        <f t="shared" si="2"/>
        <v/>
      </c>
      <c r="O14" s="214" t="s">
        <v>203</v>
      </c>
      <c r="P14" s="217"/>
      <c r="Q14" s="308"/>
      <c r="R14" s="213"/>
      <c r="S14" s="213"/>
      <c r="T14" s="252" t="str">
        <f t="shared" si="3"/>
        <v/>
      </c>
      <c r="U14" s="252" t="str">
        <f t="shared" si="4"/>
        <v/>
      </c>
      <c r="V14" s="251" t="str">
        <f t="shared" si="5"/>
        <v/>
      </c>
    </row>
    <row r="15" spans="1:22" ht="48" customHeight="1" x14ac:dyDescent="0.25">
      <c r="D15" s="111" t="s">
        <v>204</v>
      </c>
      <c r="E15" s="117">
        <f>MAX(E8:E14)</f>
        <v>0</v>
      </c>
      <c r="M15" s="50" t="s">
        <v>122</v>
      </c>
      <c r="N15" s="117">
        <f>MAX(N10:N14)</f>
        <v>0</v>
      </c>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j97loallmGUGcE2THy5Sd4NetnFxvOVUjHTPV4CXNryCmeqV++y6RUwxCiKNDo0zeWutVlGpFZYP+Cmkz4BOXg==" saltValue="gjKM3aLaCCX2ktI4Pwit2Q==" spinCount="100000" sheet="1" formatCells="0" formatColumns="0" formatRows="0" insertRows="0" deleteColumns="0" selectLockedCells="1" autoFilter="0" pivotTables="0"/>
  <autoFilter ref="A9:V15" xr:uid="{00000000-0001-0000-1A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836" priority="7">
      <formula>LEN(TRIM(E10))=0</formula>
    </cfRule>
    <cfRule type="cellIs" dxfId="835" priority="8" operator="between">
      <formula>8</formula>
      <formula>16</formula>
    </cfRule>
    <cfRule type="cellIs" dxfId="834" priority="9" operator="between">
      <formula>4</formula>
      <formula>7.99</formula>
    </cfRule>
    <cfRule type="cellIs" dxfId="833" priority="10" operator="between">
      <formula>1</formula>
      <formula>3.99</formula>
    </cfRule>
  </conditionalFormatting>
  <conditionalFormatting sqref="F10:F12">
    <cfRule type="cellIs" dxfId="832" priority="62" operator="between">
      <formula>11</formula>
      <formula>25</formula>
    </cfRule>
    <cfRule type="cellIs" dxfId="831" priority="63" operator="between">
      <formula>6</formula>
      <formula>10</formula>
    </cfRule>
    <cfRule type="cellIs" dxfId="830" priority="64" operator="between">
      <formula>0</formula>
      <formula>5</formula>
    </cfRule>
  </conditionalFormatting>
  <conditionalFormatting sqref="I10:I14">
    <cfRule type="containsText" dxfId="829" priority="11" operator="containsText" text="Bajo">
      <formula>NOT(ISERROR(SEARCH("Bajo",I10)))</formula>
    </cfRule>
    <cfRule type="containsText" dxfId="828" priority="12" operator="containsText" text="Medio">
      <formula>NOT(ISERROR(SEARCH("Medio",I10)))</formula>
    </cfRule>
    <cfRule type="containsText" dxfId="827" priority="13" operator="containsText" text="Alto">
      <formula>NOT(ISERROR(SEARCH("Alto",I10)))</formula>
    </cfRule>
  </conditionalFormatting>
  <conditionalFormatting sqref="N10:N15">
    <cfRule type="cellIs" dxfId="826" priority="4" operator="between">
      <formula>8</formula>
      <formula>16</formula>
    </cfRule>
    <cfRule type="cellIs" dxfId="825" priority="5" operator="between">
      <formula>4</formula>
      <formula>7.99</formula>
    </cfRule>
    <cfRule type="cellIs" dxfId="824" priority="6" operator="between">
      <formula>1</formula>
      <formula>3.99</formula>
    </cfRule>
  </conditionalFormatting>
  <conditionalFormatting sqref="N15">
    <cfRule type="containsBlanks" dxfId="823" priority="28">
      <formula>LEN(TRIM(N15))=0</formula>
    </cfRule>
  </conditionalFormatting>
  <conditionalFormatting sqref="V10:V15">
    <cfRule type="cellIs" dxfId="822" priority="1" operator="between">
      <formula>8</formula>
      <formula>16</formula>
    </cfRule>
    <cfRule type="cellIs" dxfId="821" priority="2" operator="between">
      <formula>4</formula>
      <formula>7.99</formula>
    </cfRule>
    <cfRule type="cellIs" dxfId="820" priority="3" operator="between">
      <formula>1</formula>
      <formula>3.99</formula>
    </cfRule>
  </conditionalFormatting>
  <conditionalFormatting sqref="V15">
    <cfRule type="containsBlanks" dxfId="819" priority="24">
      <formula>LEN(TRIM(V15))=0</formula>
    </cfRule>
  </conditionalFormatting>
  <dataValidations count="5">
    <dataValidation type="list" allowBlank="1" showInputMessage="1" showErrorMessage="1" sqref="I10:I14" xr:uid="{00000000-0002-0000-1A00-000003000000}">
      <formula1>$M$3:$M$5</formula1>
    </dataValidation>
    <dataValidation type="list" allowBlank="1" showInputMessage="1" showErrorMessage="1" sqref="C10:D14" xr:uid="{39568E88-4F9B-4707-B429-77D0E3161F1A}">
      <formula1>$D$38:$D$41</formula1>
    </dataValidation>
    <dataValidation type="list" allowBlank="1" showInputMessage="1" showErrorMessage="1" sqref="J10:K14 R10:S14" xr:uid="{D6F7E0FA-DD0E-4B6B-A956-F54A75364E8F}">
      <formula1>$E$38:$E$41</formula1>
    </dataValidation>
    <dataValidation type="list" allowBlank="1" showInputMessage="1" showErrorMessage="1" sqref="H10:H14" xr:uid="{2BBF5594-4F91-4173-AC52-CAD92A083EBB}">
      <formula1>$L$3:$L$4</formula1>
    </dataValidation>
    <dataValidation type="date" allowBlank="1" showInputMessage="1" showErrorMessage="1" sqref="Q10:Q11 Q13:Q14 Q12" xr:uid="{727C47C3-C838-4C5F-B6DE-CB17DD54418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theme="4"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(CV)'!A7</f>
        <v>CV.R2</v>
      </c>
      <c r="D5" s="476"/>
      <c r="E5" s="477" t="str">
        <f>'3. Convenios (CV)'!B7</f>
        <v>Incumplimiento del procedimiento o de los requisitos legales del convenio</v>
      </c>
      <c r="F5" s="478"/>
      <c r="G5" s="114" t="str">
        <f>'3. Convenios (CV)'!C7</f>
        <v>Celebración de un convenio con incumplimiento del procedimiento legalmente establecido para ello, o incumpliendo determinados trámites o requisitos legales.</v>
      </c>
      <c r="H5" s="112">
        <f>'3. Convenios (CV)'!D7</f>
        <v>0</v>
      </c>
      <c r="I5" s="113">
        <f>'3. Convenios (CV)'!E7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60" x14ac:dyDescent="0.25">
      <c r="A10" s="115" t="s">
        <v>622</v>
      </c>
      <c r="B10" s="134" t="s">
        <v>623</v>
      </c>
      <c r="C10" s="215"/>
      <c r="D10" s="215"/>
      <c r="E10" s="118" t="str">
        <f>IF(OR(C10="",D10=""),"",C10*D10)</f>
        <v/>
      </c>
      <c r="F10" s="115" t="s">
        <v>624</v>
      </c>
      <c r="G10" s="313" t="s">
        <v>625</v>
      </c>
      <c r="H10" s="213"/>
      <c r="I10" s="213"/>
      <c r="J10" s="215"/>
      <c r="K10" s="215"/>
      <c r="L10" s="115" t="str">
        <f t="shared" ref="L10:M16"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626</v>
      </c>
      <c r="B11" s="134" t="s">
        <v>627</v>
      </c>
      <c r="C11" s="215"/>
      <c r="D11" s="215"/>
      <c r="E11" s="118" t="str">
        <f t="shared" ref="E11:E16" si="1">IF(OR(C11="",D11=""),"",C11*D11)</f>
        <v/>
      </c>
      <c r="F11" s="115" t="s">
        <v>628</v>
      </c>
      <c r="G11" s="313" t="s">
        <v>629</v>
      </c>
      <c r="H11" s="213"/>
      <c r="I11" s="213"/>
      <c r="J11" s="215"/>
      <c r="K11" s="215"/>
      <c r="L11" s="115" t="str">
        <f t="shared" si="0"/>
        <v/>
      </c>
      <c r="M11" s="115" t="str">
        <f t="shared" si="0"/>
        <v/>
      </c>
      <c r="N11" s="118" t="str">
        <f t="shared" ref="N11:N16" si="2">IF(OR(L11="",M11=""),"",L11*M11)</f>
        <v/>
      </c>
      <c r="O11" s="216"/>
      <c r="P11" s="216"/>
      <c r="Q11" s="308"/>
      <c r="R11" s="215"/>
      <c r="S11" s="215"/>
      <c r="T11" s="115" t="str">
        <f t="shared" ref="T11:T16" si="3">IF(ISNUMBER($L11),IF($L11+R11&gt;1,$L11+R11,1),"")</f>
        <v/>
      </c>
      <c r="U11" s="115" t="str">
        <f t="shared" ref="U11:U16" si="4">IF(ISNUMBER($M11),IF($M11+S11&gt;1,$M11+S11,1),"")</f>
        <v/>
      </c>
      <c r="V11" s="118" t="str">
        <f t="shared" ref="V11:V16" si="5">IF(OR(T11="",U11=""),"",T11*U11)</f>
        <v/>
      </c>
    </row>
    <row r="12" spans="1:22" ht="72" x14ac:dyDescent="0.25">
      <c r="A12" s="115" t="s">
        <v>630</v>
      </c>
      <c r="B12" s="134" t="s">
        <v>631</v>
      </c>
      <c r="C12" s="215"/>
      <c r="D12" s="215"/>
      <c r="E12" s="118" t="str">
        <f t="shared" si="1"/>
        <v/>
      </c>
      <c r="F12" s="115" t="s">
        <v>632</v>
      </c>
      <c r="G12" s="313" t="s">
        <v>633</v>
      </c>
      <c r="H12" s="213"/>
      <c r="I12" s="213"/>
      <c r="J12" s="215"/>
      <c r="K12" s="215"/>
      <c r="L12" s="115" t="str">
        <f t="shared" si="0"/>
        <v/>
      </c>
      <c r="M12" s="115" t="str">
        <f t="shared" si="0"/>
        <v/>
      </c>
      <c r="N12" s="118" t="str">
        <f t="shared" si="2"/>
        <v/>
      </c>
      <c r="O12" s="216"/>
      <c r="P12" s="216"/>
      <c r="Q12" s="308"/>
      <c r="R12" s="215"/>
      <c r="S12" s="215"/>
      <c r="T12" s="115" t="str">
        <f t="shared" si="3"/>
        <v/>
      </c>
      <c r="U12" s="115" t="str">
        <f t="shared" si="4"/>
        <v/>
      </c>
      <c r="V12" s="118" t="str">
        <f t="shared" si="5"/>
        <v/>
      </c>
    </row>
    <row r="13" spans="1:22" ht="96" x14ac:dyDescent="0.25">
      <c r="A13" s="115" t="s">
        <v>634</v>
      </c>
      <c r="B13" s="134" t="s">
        <v>635</v>
      </c>
      <c r="C13" s="215"/>
      <c r="D13" s="215"/>
      <c r="E13" s="118" t="str">
        <f t="shared" si="1"/>
        <v/>
      </c>
      <c r="F13" s="115" t="s">
        <v>636</v>
      </c>
      <c r="G13" s="313" t="s">
        <v>637</v>
      </c>
      <c r="H13" s="213"/>
      <c r="I13" s="213"/>
      <c r="J13" s="215"/>
      <c r="K13" s="215"/>
      <c r="L13" s="115" t="str">
        <f t="shared" si="0"/>
        <v/>
      </c>
      <c r="M13" s="115" t="str">
        <f t="shared" si="0"/>
        <v/>
      </c>
      <c r="N13" s="118" t="str">
        <f t="shared" si="2"/>
        <v/>
      </c>
      <c r="O13" s="216"/>
      <c r="P13" s="216"/>
      <c r="Q13" s="308"/>
      <c r="R13" s="215"/>
      <c r="S13" s="215"/>
      <c r="T13" s="115" t="str">
        <f t="shared" si="3"/>
        <v/>
      </c>
      <c r="U13" s="115" t="str">
        <f t="shared" si="4"/>
        <v/>
      </c>
      <c r="V13" s="118" t="str">
        <f t="shared" si="5"/>
        <v/>
      </c>
    </row>
    <row r="14" spans="1:22" ht="84" x14ac:dyDescent="0.25">
      <c r="A14" s="115" t="s">
        <v>638</v>
      </c>
      <c r="B14" s="134" t="s">
        <v>639</v>
      </c>
      <c r="C14" s="215"/>
      <c r="D14" s="215"/>
      <c r="E14" s="118" t="str">
        <f t="shared" si="1"/>
        <v/>
      </c>
      <c r="F14" s="115" t="s">
        <v>640</v>
      </c>
      <c r="G14" s="313" t="s">
        <v>641</v>
      </c>
      <c r="H14" s="213"/>
      <c r="I14" s="213"/>
      <c r="J14" s="215"/>
      <c r="K14" s="215"/>
      <c r="L14" s="115" t="str">
        <f t="shared" si="0"/>
        <v/>
      </c>
      <c r="M14" s="115" t="str">
        <f t="shared" si="0"/>
        <v/>
      </c>
      <c r="N14" s="118" t="str">
        <f t="shared" si="2"/>
        <v/>
      </c>
      <c r="O14" s="216"/>
      <c r="P14" s="216"/>
      <c r="Q14" s="308"/>
      <c r="R14" s="215"/>
      <c r="S14" s="215"/>
      <c r="T14" s="115" t="str">
        <f t="shared" si="3"/>
        <v/>
      </c>
      <c r="U14" s="115" t="str">
        <f t="shared" si="4"/>
        <v/>
      </c>
      <c r="V14" s="118" t="str">
        <f t="shared" si="5"/>
        <v/>
      </c>
    </row>
    <row r="15" spans="1:22" ht="72" hidden="1" customHeight="1" x14ac:dyDescent="0.25">
      <c r="A15" s="213" t="s">
        <v>642</v>
      </c>
      <c r="B15" s="214" t="s">
        <v>201</v>
      </c>
      <c r="C15" s="215"/>
      <c r="D15" s="215"/>
      <c r="E15" s="118" t="str">
        <f t="shared" ref="E15" si="6">IF(OR(C15="",D15=""),"",C15*D15)</f>
        <v/>
      </c>
      <c r="F15" s="213" t="s">
        <v>643</v>
      </c>
      <c r="G15" s="214" t="s">
        <v>203</v>
      </c>
      <c r="H15" s="213"/>
      <c r="I15" s="213"/>
      <c r="J15" s="215"/>
      <c r="K15" s="215"/>
      <c r="L15" s="115" t="str">
        <f t="shared" ref="L15" si="7">IF(ISNUMBER(C15),IF(C15+J15&gt;1,C15+J15,1),"")</f>
        <v/>
      </c>
      <c r="M15" s="115" t="str">
        <f t="shared" ref="M15" si="8">IF(ISNUMBER(D15),IF(D15+K15&gt;1,D15+K15,1),"")</f>
        <v/>
      </c>
      <c r="N15" s="118" t="str">
        <f t="shared" ref="N15" si="9">IF(OR(L15="",M15=""),"",L15*M15)</f>
        <v/>
      </c>
      <c r="O15" s="214" t="s">
        <v>203</v>
      </c>
      <c r="P15" s="217"/>
      <c r="Q15" s="308"/>
      <c r="R15" s="215"/>
      <c r="S15" s="215"/>
      <c r="T15" s="115" t="str">
        <f t="shared" ref="T15" si="10">IF(ISNUMBER($L15),IF($L15+R15&gt;1,$L15+R15,1),"")</f>
        <v/>
      </c>
      <c r="U15" s="115" t="str">
        <f t="shared" ref="U15" si="11">IF(ISNUMBER($M15),IF($M15+S15&gt;1,$M15+S15,1),"")</f>
        <v/>
      </c>
      <c r="V15" s="118" t="str">
        <f t="shared" ref="V15" si="12">IF(OR(T15="",U15=""),"",T15*U15)</f>
        <v/>
      </c>
    </row>
    <row r="16" spans="1:22" ht="72" customHeight="1" x14ac:dyDescent="0.25">
      <c r="A16" s="213" t="s">
        <v>642</v>
      </c>
      <c r="B16" s="214" t="s">
        <v>201</v>
      </c>
      <c r="C16" s="213"/>
      <c r="D16" s="213"/>
      <c r="E16" s="118" t="str">
        <f t="shared" si="1"/>
        <v/>
      </c>
      <c r="F16" s="213" t="s">
        <v>643</v>
      </c>
      <c r="G16" s="214" t="s">
        <v>203</v>
      </c>
      <c r="H16" s="213"/>
      <c r="I16" s="213"/>
      <c r="J16" s="213"/>
      <c r="K16" s="213"/>
      <c r="L16" s="115" t="str">
        <f t="shared" si="0"/>
        <v/>
      </c>
      <c r="M16" s="115" t="str">
        <f t="shared" si="0"/>
        <v/>
      </c>
      <c r="N16" s="118" t="str">
        <f t="shared" si="2"/>
        <v/>
      </c>
      <c r="O16" s="214" t="s">
        <v>203</v>
      </c>
      <c r="P16" s="217"/>
      <c r="Q16" s="308"/>
      <c r="R16" s="213"/>
      <c r="S16" s="213"/>
      <c r="T16" s="115" t="str">
        <f t="shared" si="3"/>
        <v/>
      </c>
      <c r="U16" s="115" t="str">
        <f t="shared" si="4"/>
        <v/>
      </c>
      <c r="V16" s="118" t="str">
        <f t="shared" si="5"/>
        <v/>
      </c>
    </row>
    <row r="17" spans="4:22" ht="48" customHeight="1" x14ac:dyDescent="0.25">
      <c r="D17" s="111" t="s">
        <v>204</v>
      </c>
      <c r="E17" s="117">
        <f>MAX(E10:E16)</f>
        <v>0</v>
      </c>
      <c r="M17" s="50" t="s">
        <v>122</v>
      </c>
      <c r="N17" s="117">
        <f>MAX(N10:N16)</f>
        <v>0</v>
      </c>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Uer32RIBwnDuKXkGArQMLv5Cq2dd9BnEXNDiAIpC5RAA+OoubGd1GjjhiSUakqH+IlfZ0TqNqlrGUyv78C77w==" saltValue="i3936vc3a9QzpTCXZsGVjw==" spinCount="100000" sheet="1" formatCells="0" formatColumns="0" formatRows="0" insertRows="0" deleteRows="0" selectLockedCells="1" autoFilter="0" pivotTables="0"/>
  <autoFilter ref="A9:V17" xr:uid="{00000000-0001-0000-1B00-000000000000}"/>
  <mergeCells count="11">
    <mergeCell ref="T8:V8"/>
    <mergeCell ref="C3:I3"/>
    <mergeCell ref="C4:D4"/>
    <mergeCell ref="E4:F4"/>
    <mergeCell ref="C5:D5"/>
    <mergeCell ref="E5:F5"/>
    <mergeCell ref="A8:B8"/>
    <mergeCell ref="C8:E8"/>
    <mergeCell ref="F8:K8"/>
    <mergeCell ref="L8:N8"/>
    <mergeCell ref="O8:S8"/>
  </mergeCells>
  <conditionalFormatting sqref="E10:E17">
    <cfRule type="containsBlanks" dxfId="818" priority="7">
      <formula>LEN(TRIM(E10))=0</formula>
    </cfRule>
    <cfRule type="cellIs" dxfId="817" priority="8" operator="between">
      <formula>8</formula>
      <formula>16</formula>
    </cfRule>
    <cfRule type="cellIs" dxfId="816" priority="9" operator="between">
      <formula>4</formula>
      <formula>7.99</formula>
    </cfRule>
    <cfRule type="cellIs" dxfId="815" priority="10" operator="between">
      <formula>1</formula>
      <formula>3.99</formula>
    </cfRule>
  </conditionalFormatting>
  <conditionalFormatting sqref="F10:F14">
    <cfRule type="cellIs" dxfId="814" priority="74" operator="between">
      <formula>11</formula>
      <formula>25</formula>
    </cfRule>
    <cfRule type="cellIs" dxfId="813" priority="75" operator="between">
      <formula>6</formula>
      <formula>10</formula>
    </cfRule>
    <cfRule type="cellIs" dxfId="812" priority="76" operator="between">
      <formula>0</formula>
      <formula>5</formula>
    </cfRule>
  </conditionalFormatting>
  <conditionalFormatting sqref="H10:H16">
    <cfRule type="containsText" dxfId="811" priority="14" operator="containsText" text="Sí">
      <formula>NOT(ISERROR(SEARCH("Sí",H10)))</formula>
    </cfRule>
    <cfRule type="containsText" dxfId="810" priority="15" operator="containsText" text="No">
      <formula>NOT(ISERROR(SEARCH("No",H10)))</formula>
    </cfRule>
  </conditionalFormatting>
  <conditionalFormatting sqref="I10:I16">
    <cfRule type="containsText" dxfId="809" priority="11" operator="containsText" text="Bajo">
      <formula>NOT(ISERROR(SEARCH("Bajo",I10)))</formula>
    </cfRule>
    <cfRule type="containsText" dxfId="808" priority="12" operator="containsText" text="Medio">
      <formula>NOT(ISERROR(SEARCH("Medio",I10)))</formula>
    </cfRule>
    <cfRule type="containsText" dxfId="807" priority="13" operator="containsText" text="Alto">
      <formula>NOT(ISERROR(SEARCH("Alto",I10)))</formula>
    </cfRule>
  </conditionalFormatting>
  <conditionalFormatting sqref="N10:N17">
    <cfRule type="cellIs" dxfId="806" priority="4" operator="between">
      <formula>8</formula>
      <formula>16</formula>
    </cfRule>
    <cfRule type="cellIs" dxfId="805" priority="5" operator="between">
      <formula>4</formula>
      <formula>7.99</formula>
    </cfRule>
    <cfRule type="cellIs" dxfId="804" priority="6" operator="between">
      <formula>1</formula>
      <formula>3.99</formula>
    </cfRule>
  </conditionalFormatting>
  <conditionalFormatting sqref="N17">
    <cfRule type="containsBlanks" dxfId="803" priority="27">
      <formula>LEN(TRIM(N17))=0</formula>
    </cfRule>
  </conditionalFormatting>
  <conditionalFormatting sqref="V10:V17">
    <cfRule type="cellIs" dxfId="802" priority="1" operator="between">
      <formula>8</formula>
      <formula>16</formula>
    </cfRule>
    <cfRule type="cellIs" dxfId="801" priority="2" operator="between">
      <formula>4</formula>
      <formula>7.99</formula>
    </cfRule>
    <cfRule type="cellIs" dxfId="800" priority="3" operator="between">
      <formula>1</formula>
      <formula>3.99</formula>
    </cfRule>
  </conditionalFormatting>
  <conditionalFormatting sqref="V17">
    <cfRule type="containsBlanks" dxfId="799" priority="16">
      <formula>LEN(TRIM(V17))=0</formula>
    </cfRule>
  </conditionalFormatting>
  <dataValidations count="5">
    <dataValidation type="list" allowBlank="1" showInputMessage="1" showErrorMessage="1" sqref="I10:I16" xr:uid="{00000000-0002-0000-1B00-000003000000}">
      <formula1>$M$3:$M$5</formula1>
    </dataValidation>
    <dataValidation type="list" allowBlank="1" showInputMessage="1" showErrorMessage="1" sqref="C10:D16" xr:uid="{A7BEF5DE-72C9-4AF2-9DAE-5E8693E1543A}">
      <formula1>$D$40:$D$43</formula1>
    </dataValidation>
    <dataValidation type="list" allowBlank="1" showInputMessage="1" showErrorMessage="1" sqref="J10:K16 R10:S16" xr:uid="{978DF45D-EA61-47F9-A937-3B084C47A169}">
      <formula1>$E$40:$E$43</formula1>
    </dataValidation>
    <dataValidation type="list" allowBlank="1" showInputMessage="1" showErrorMessage="1" sqref="H10:H16" xr:uid="{2268A510-AB83-4635-A852-39B6513D4902}">
      <formula1>$L$3:$L$4</formula1>
    </dataValidation>
    <dataValidation type="date" allowBlank="1" showInputMessage="1" showErrorMessage="1" sqref="Q10:Q16" xr:uid="{2021CB89-0317-44DD-BBFD-A5680F765D0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tabColor theme="4"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x14ac:dyDescent="0.25">
      <c r="B5" s="42"/>
      <c r="C5" s="475" t="str">
        <f>'3. Convenios (CV)'!A8</f>
        <v>CV.R3</v>
      </c>
      <c r="D5" s="476"/>
      <c r="E5" s="477" t="str">
        <f>'3. Convenios (CV)'!B8</f>
        <v xml:space="preserve">Conflictos de interés </v>
      </c>
      <c r="F5" s="478"/>
      <c r="G5" s="114"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112">
        <f>'3. Convenios (CV)'!D8</f>
        <v>0</v>
      </c>
      <c r="I5" s="113">
        <f>'3. Convenios (CV)'!E8</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4.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644</v>
      </c>
      <c r="B10" s="134" t="s">
        <v>645</v>
      </c>
      <c r="C10" s="215"/>
      <c r="D10" s="215"/>
      <c r="E10" s="118" t="str">
        <f>IF(OR(C10="",D10=""),"",C10*D10)</f>
        <v/>
      </c>
      <c r="F10" s="115" t="s">
        <v>646</v>
      </c>
      <c r="G10" s="313" t="s">
        <v>647</v>
      </c>
      <c r="H10" s="213"/>
      <c r="I10" s="213"/>
      <c r="J10" s="215"/>
      <c r="K10" s="215"/>
      <c r="L10" s="115" t="str">
        <f t="shared" ref="L10:M13"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648</v>
      </c>
      <c r="B11" s="134" t="s">
        <v>649</v>
      </c>
      <c r="C11" s="215"/>
      <c r="D11" s="215"/>
      <c r="E11" s="118" t="str">
        <f>IF(OR(C11="",D11=""),"",C11*D11)</f>
        <v/>
      </c>
      <c r="F11" s="115" t="s">
        <v>650</v>
      </c>
      <c r="G11" s="313" t="s">
        <v>651</v>
      </c>
      <c r="H11" s="213"/>
      <c r="I11" s="213"/>
      <c r="J11" s="215"/>
      <c r="K11" s="215"/>
      <c r="L11" s="115" t="str">
        <f t="shared" si="0"/>
        <v/>
      </c>
      <c r="M11" s="115" t="str">
        <f t="shared" si="0"/>
        <v/>
      </c>
      <c r="N11" s="118" t="str">
        <f>IF(OR(L11="",M11=""),"",L11*M11)</f>
        <v/>
      </c>
      <c r="O11" s="216"/>
      <c r="P11" s="216"/>
      <c r="Q11" s="308"/>
      <c r="R11" s="215"/>
      <c r="S11" s="215"/>
      <c r="T11" s="115" t="str">
        <f t="shared" ref="T11:T13" si="1">IF(ISNUMBER($L11),IF($L11+R11&gt;1,$L11+R11,1),"")</f>
        <v/>
      </c>
      <c r="U11" s="115" t="str">
        <f t="shared" ref="U11:U13" si="2">IF(ISNUMBER($M11),IF($M11+S11&gt;1,$M11+S11,1),"")</f>
        <v/>
      </c>
      <c r="V11" s="118" t="str">
        <f>IF(OR(T11="",U11=""),"",T11*U11)</f>
        <v/>
      </c>
    </row>
    <row r="12" spans="1:22" s="194" customFormat="1" ht="72" hidden="1" customHeight="1" x14ac:dyDescent="0.25">
      <c r="A12" s="213" t="s">
        <v>652</v>
      </c>
      <c r="B12" s="214" t="s">
        <v>201</v>
      </c>
      <c r="C12" s="215"/>
      <c r="D12" s="215"/>
      <c r="E12" s="251" t="str">
        <f>IF(OR(C12="",D12=""),"",C12*D12)</f>
        <v/>
      </c>
      <c r="F12" s="213" t="s">
        <v>653</v>
      </c>
      <c r="G12" s="214" t="s">
        <v>203</v>
      </c>
      <c r="H12" s="213"/>
      <c r="I12" s="213"/>
      <c r="J12" s="215"/>
      <c r="K12" s="215"/>
      <c r="L12" s="252" t="str">
        <f t="shared" ref="L12" si="3">IF(ISNUMBER(C12),IF(C12+J12&gt;1,C12+J12,1),"")</f>
        <v/>
      </c>
      <c r="M12" s="252" t="str">
        <f t="shared" ref="M12" si="4">IF(ISNUMBER(D12),IF(D12+K12&gt;1,D12+K12,1),"")</f>
        <v/>
      </c>
      <c r="N12" s="251" t="str">
        <f>IF(OR(L12="",M12=""),"",L12*M12)</f>
        <v/>
      </c>
      <c r="O12" s="214" t="s">
        <v>203</v>
      </c>
      <c r="P12" s="217"/>
      <c r="Q12" s="308"/>
      <c r="R12" s="215"/>
      <c r="S12" s="215"/>
      <c r="T12" s="252" t="str">
        <f t="shared" ref="T12" si="5">IF(ISNUMBER($L12),IF($L12+R12&gt;1,$L12+R12,1),"")</f>
        <v/>
      </c>
      <c r="U12" s="252" t="str">
        <f t="shared" ref="U12" si="6">IF(ISNUMBER($M12),IF($M12+S12&gt;1,$M12+S12,1),"")</f>
        <v/>
      </c>
      <c r="V12" s="251" t="str">
        <f>IF(OR(T12="",U12=""),"",T12*U12)</f>
        <v/>
      </c>
    </row>
    <row r="13" spans="1:22" s="194" customFormat="1" ht="72" customHeight="1" x14ac:dyDescent="0.25">
      <c r="A13" s="213" t="s">
        <v>652</v>
      </c>
      <c r="B13" s="214" t="s">
        <v>201</v>
      </c>
      <c r="C13" s="213"/>
      <c r="D13" s="213"/>
      <c r="E13" s="251" t="str">
        <f>IF(OR(C13="",D13=""),"",C13*D13)</f>
        <v/>
      </c>
      <c r="F13" s="213" t="s">
        <v>653</v>
      </c>
      <c r="G13" s="214" t="s">
        <v>203</v>
      </c>
      <c r="H13" s="213"/>
      <c r="I13" s="213"/>
      <c r="J13" s="213"/>
      <c r="K13" s="213"/>
      <c r="L13" s="252" t="str">
        <f t="shared" si="0"/>
        <v/>
      </c>
      <c r="M13" s="252" t="str">
        <f t="shared" si="0"/>
        <v/>
      </c>
      <c r="N13" s="251" t="str">
        <f>IF(OR(L13="",M13=""),"",L13*M13)</f>
        <v/>
      </c>
      <c r="O13" s="214" t="s">
        <v>203</v>
      </c>
      <c r="P13" s="217"/>
      <c r="Q13" s="308"/>
      <c r="R13" s="213"/>
      <c r="S13" s="213"/>
      <c r="T13" s="252" t="str">
        <f t="shared" si="1"/>
        <v/>
      </c>
      <c r="U13" s="252" t="str">
        <f t="shared" si="2"/>
        <v/>
      </c>
      <c r="V13" s="251" t="str">
        <f>IF(OR(T13="",U13=""),"",T13*U13)</f>
        <v/>
      </c>
    </row>
    <row r="14" spans="1:22" ht="48" customHeight="1" x14ac:dyDescent="0.25">
      <c r="D14" s="111" t="s">
        <v>204</v>
      </c>
      <c r="E14" s="117">
        <f>MAX(E10:E13)</f>
        <v>0</v>
      </c>
      <c r="M14" s="50" t="s">
        <v>122</v>
      </c>
      <c r="N14" s="117">
        <f>MAX(N7:N13)</f>
        <v>0</v>
      </c>
      <c r="U14" s="50" t="s">
        <v>55</v>
      </c>
      <c r="V14" s="117">
        <f>MAX(V7:V13)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abWgg1VsY7vl9WRGSj+Y3VYqxoohyPObb6JJmeLoOwJNsEp8J9nL759x+WTn/gWp7L1lDqyc8EVzTq9Dl9XDWw==" saltValue="mkLJqxQfUqFfe14rIRi+Qw==" spinCount="100000" sheet="1" formatCells="0" formatColumns="0" formatRows="0" insertRows="0" deleteRows="0" selectLockedCells="1" autoFilter="0" pivotTables="0"/>
  <autoFilter ref="A9:V14" xr:uid="{00000000-0001-0000-1C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798" priority="7">
      <formula>LEN(TRIM(E10))=0</formula>
    </cfRule>
    <cfRule type="cellIs" dxfId="797" priority="8" operator="between">
      <formula>8</formula>
      <formula>16</formula>
    </cfRule>
    <cfRule type="cellIs" dxfId="796" priority="9" operator="between">
      <formula>4</formula>
      <formula>7.99</formula>
    </cfRule>
    <cfRule type="cellIs" dxfId="795" priority="10" operator="between">
      <formula>1</formula>
      <formula>3.99</formula>
    </cfRule>
  </conditionalFormatting>
  <conditionalFormatting sqref="F10:F11">
    <cfRule type="cellIs" dxfId="794" priority="58" operator="between">
      <formula>11</formula>
      <formula>25</formula>
    </cfRule>
    <cfRule type="cellIs" dxfId="793" priority="59" operator="between">
      <formula>6</formula>
      <formula>10</formula>
    </cfRule>
    <cfRule type="cellIs" dxfId="792" priority="60" operator="between">
      <formula>0</formula>
      <formula>5</formula>
    </cfRule>
  </conditionalFormatting>
  <conditionalFormatting sqref="H10:H13">
    <cfRule type="containsText" dxfId="791" priority="14" operator="containsText" text="Sí">
      <formula>NOT(ISERROR(SEARCH("Sí",H10)))</formula>
    </cfRule>
    <cfRule type="containsText" dxfId="790" priority="15" operator="containsText" text="No">
      <formula>NOT(ISERROR(SEARCH("No",H10)))</formula>
    </cfRule>
  </conditionalFormatting>
  <conditionalFormatting sqref="I10:I13">
    <cfRule type="containsText" dxfId="789" priority="11" operator="containsText" text="Bajo">
      <formula>NOT(ISERROR(SEARCH("Bajo",I10)))</formula>
    </cfRule>
    <cfRule type="containsText" dxfId="788" priority="12" operator="containsText" text="Medio">
      <formula>NOT(ISERROR(SEARCH("Medio",I10)))</formula>
    </cfRule>
    <cfRule type="containsText" dxfId="787" priority="13" operator="containsText" text="Alto">
      <formula>NOT(ISERROR(SEARCH("Alto",I10)))</formula>
    </cfRule>
  </conditionalFormatting>
  <conditionalFormatting sqref="N10:N14">
    <cfRule type="cellIs" dxfId="786" priority="4" operator="between">
      <formula>8</formula>
      <formula>16</formula>
    </cfRule>
    <cfRule type="cellIs" dxfId="785" priority="5" operator="between">
      <formula>4</formula>
      <formula>7.99</formula>
    </cfRule>
    <cfRule type="cellIs" dxfId="784" priority="6" operator="between">
      <formula>1</formula>
      <formula>3.99</formula>
    </cfRule>
  </conditionalFormatting>
  <conditionalFormatting sqref="N14">
    <cfRule type="containsBlanks" dxfId="783" priority="26">
      <formula>LEN(TRIM(N14))=0</formula>
    </cfRule>
  </conditionalFormatting>
  <conditionalFormatting sqref="V10:V14">
    <cfRule type="cellIs" dxfId="782" priority="1" operator="between">
      <formula>8</formula>
      <formula>16</formula>
    </cfRule>
    <cfRule type="cellIs" dxfId="781" priority="2" operator="between">
      <formula>4</formula>
      <formula>7.99</formula>
    </cfRule>
    <cfRule type="cellIs" dxfId="780" priority="3" operator="between">
      <formula>1</formula>
      <formula>3.99</formula>
    </cfRule>
  </conditionalFormatting>
  <conditionalFormatting sqref="V14">
    <cfRule type="containsBlanks" dxfId="779" priority="16">
      <formula>LEN(TRIM(V14))=0</formula>
    </cfRule>
  </conditionalFormatting>
  <dataValidations count="5">
    <dataValidation type="list" allowBlank="1" showInputMessage="1" showErrorMessage="1" sqref="I10:I13" xr:uid="{00000000-0002-0000-1C00-000003000000}">
      <formula1>$M$3:$M$5</formula1>
    </dataValidation>
    <dataValidation type="list" allowBlank="1" showInputMessage="1" showErrorMessage="1" sqref="C10:D13" xr:uid="{E9D2D362-B527-48C4-8722-D6AA6709AF4F}">
      <formula1>$D$37:$D$40</formula1>
    </dataValidation>
    <dataValidation type="list" allowBlank="1" showInputMessage="1" showErrorMessage="1" sqref="J10:K13 R10:S13" xr:uid="{FDF04A3F-18EC-4B2A-9E20-142095A2C012}">
      <formula1>$E$37:$E$40</formula1>
    </dataValidation>
    <dataValidation type="list" allowBlank="1" showInputMessage="1" showErrorMessage="1" sqref="H10:H13" xr:uid="{BE8E6349-7565-4EB5-9161-7A9A455F8C6E}">
      <formula1>$L$3:$L$4</formula1>
    </dataValidation>
    <dataValidation type="date" allowBlank="1" showInputMessage="1" showErrorMessage="1" sqref="Q10:Q13" xr:uid="{6A5A5C0C-9ACB-4104-9312-F34FE5318BA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theme="4"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(CV)'!A9</f>
        <v>CV.R4</v>
      </c>
      <c r="D5" s="476"/>
      <c r="E5" s="477" t="str">
        <f>'3. Convenios (CV)'!B9</f>
        <v>Limitación de la concurrencia en la selección de entidades colaboradoras de derecho privado</v>
      </c>
      <c r="F5" s="478"/>
      <c r="G5" s="114" t="str">
        <f>'3. Convenios (CV)'!C9</f>
        <v>En el caso de convenios con entidades colaboradoras para instrumentar una subvención, la selección de la entidad colaboradora de derecho privado no se ha realizado siguiendo los principios establecidos</v>
      </c>
      <c r="H5" s="112">
        <f>'3. Convenios (CV)'!D9</f>
        <v>0</v>
      </c>
      <c r="I5" s="113">
        <f>'3. Convenios (CV)'!E9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50.6" customHeight="1" x14ac:dyDescent="0.25">
      <c r="A10" s="115" t="s">
        <v>654</v>
      </c>
      <c r="B10" s="134" t="s">
        <v>655</v>
      </c>
      <c r="C10" s="215"/>
      <c r="D10" s="215"/>
      <c r="E10" s="118" t="str">
        <f>IF(OR(C10="",D10=""),"",C10*D10)</f>
        <v/>
      </c>
      <c r="F10" s="115" t="s">
        <v>656</v>
      </c>
      <c r="G10" s="313" t="s">
        <v>657</v>
      </c>
      <c r="H10" s="213"/>
      <c r="I10" s="213"/>
      <c r="J10" s="215"/>
      <c r="K10" s="215"/>
      <c r="L10" s="115" t="str">
        <f t="shared" ref="L10:M12"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s="194" customFormat="1" ht="72" hidden="1" customHeight="1" x14ac:dyDescent="0.25">
      <c r="A11" s="213" t="s">
        <v>658</v>
      </c>
      <c r="B11" s="214" t="s">
        <v>201</v>
      </c>
      <c r="C11" s="215"/>
      <c r="D11" s="215"/>
      <c r="E11" s="251" t="str">
        <f>IF(OR(C11="",D11=""),"",C11*D11)</f>
        <v/>
      </c>
      <c r="F11" s="213" t="s">
        <v>659</v>
      </c>
      <c r="G11" s="214" t="s">
        <v>203</v>
      </c>
      <c r="H11" s="213"/>
      <c r="I11" s="213"/>
      <c r="J11" s="215"/>
      <c r="K11" s="215"/>
      <c r="L11" s="252" t="str">
        <f t="shared" ref="L11" si="1">IF(ISNUMBER(C11),IF(C11+J11&gt;1,C11+J11,1),"")</f>
        <v/>
      </c>
      <c r="M11" s="252" t="str">
        <f t="shared" ref="M11" si="2">IF(ISNUMBER(D11),IF(D11+K11&gt;1,D11+K11,1),"")</f>
        <v/>
      </c>
      <c r="N11" s="251" t="str">
        <f>IF(OR(L11="",M11=""),"",L11*M11)</f>
        <v/>
      </c>
      <c r="O11" s="214" t="s">
        <v>203</v>
      </c>
      <c r="P11" s="217"/>
      <c r="Q11" s="308"/>
      <c r="R11" s="215"/>
      <c r="S11" s="215"/>
      <c r="T11" s="252" t="str">
        <f t="shared" ref="T11" si="3">IF(ISNUMBER($L11),IF($L11+R11&gt;1,$L11+R11,1),"")</f>
        <v/>
      </c>
      <c r="U11" s="252" t="str">
        <f t="shared" ref="U11" si="4">IF(ISNUMBER($M11),IF($M11+S11&gt;1,$M11+S11,1),"")</f>
        <v/>
      </c>
      <c r="V11" s="118" t="str">
        <f t="shared" ref="V11:V12" si="5">IF(OR(T11="",U11=""),"",T11*U11)</f>
        <v/>
      </c>
    </row>
    <row r="12" spans="1:22" s="194" customFormat="1" ht="72" customHeight="1" x14ac:dyDescent="0.25">
      <c r="A12" s="213" t="s">
        <v>658</v>
      </c>
      <c r="B12" s="214" t="s">
        <v>201</v>
      </c>
      <c r="C12" s="213"/>
      <c r="D12" s="213"/>
      <c r="E12" s="251" t="str">
        <f>IF(OR(C12="",D12=""),"",C12*D12)</f>
        <v/>
      </c>
      <c r="F12" s="213" t="s">
        <v>659</v>
      </c>
      <c r="G12" s="214" t="s">
        <v>203</v>
      </c>
      <c r="H12" s="213"/>
      <c r="I12" s="213"/>
      <c r="J12" s="213"/>
      <c r="K12" s="213"/>
      <c r="L12" s="252" t="str">
        <f t="shared" si="0"/>
        <v/>
      </c>
      <c r="M12" s="252" t="str">
        <f t="shared" si="0"/>
        <v/>
      </c>
      <c r="N12" s="251" t="str">
        <f>IF(OR(L12="",M12=""),"",L12*M12)</f>
        <v/>
      </c>
      <c r="O12" s="214" t="s">
        <v>203</v>
      </c>
      <c r="P12" s="217"/>
      <c r="Q12" s="308"/>
      <c r="R12" s="213"/>
      <c r="S12" s="213"/>
      <c r="T12" s="252" t="str">
        <f t="shared" ref="T12" si="6">IF(ISNUMBER($L12),IF($L12+R12&gt;1,$L12+R12,1),"")</f>
        <v/>
      </c>
      <c r="U12" s="252" t="str">
        <f t="shared" ref="U12" si="7">IF(ISNUMBER($M12),IF($M12+S12&gt;1,$M12+S12,1),"")</f>
        <v/>
      </c>
      <c r="V12" s="118" t="str">
        <f t="shared" si="5"/>
        <v/>
      </c>
    </row>
    <row r="13" spans="1:22" ht="48" customHeight="1" x14ac:dyDescent="0.25">
      <c r="D13" s="111" t="s">
        <v>204</v>
      </c>
      <c r="E13" s="117">
        <f>MAX(E9:E12)</f>
        <v>0</v>
      </c>
      <c r="M13" s="50" t="s">
        <v>122</v>
      </c>
      <c r="N13" s="117">
        <f>MAX(N9:N12)</f>
        <v>0</v>
      </c>
      <c r="U13" s="50" t="s">
        <v>55</v>
      </c>
      <c r="V13" s="117">
        <f>MAX(V9:V12)</f>
        <v>0</v>
      </c>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YSWTKmfkH62ODQkh+ojjA7xj5rKugIozDk6o8//q2KJUBFT4QZe99MWZ1gZMKoXSOzJiV4OjDDhkDQnY9wSgsA==" saltValue="r1QizcA8YX+aCKRiyWNqBg==" spinCount="100000" sheet="1" formatCells="0" formatColumns="0" formatRows="0" insertRows="0" deleteRows="0" selectLockedCells="1" autoFilter="0" pivotTables="0"/>
  <autoFilter ref="A9:V13" xr:uid="{00000000-0001-0000-1D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778" priority="17">
      <formula>LEN(TRIM(E10))=0</formula>
    </cfRule>
    <cfRule type="cellIs" dxfId="777" priority="18" operator="between">
      <formula>8</formula>
      <formula>16</formula>
    </cfRule>
    <cfRule type="cellIs" dxfId="776" priority="19" operator="between">
      <formula>4</formula>
      <formula>7.99</formula>
    </cfRule>
    <cfRule type="cellIs" dxfId="775" priority="20" operator="between">
      <formula>1</formula>
      <formula>3.99</formula>
    </cfRule>
  </conditionalFormatting>
  <conditionalFormatting sqref="F10">
    <cfRule type="cellIs" dxfId="774" priority="74" operator="between">
      <formula>11</formula>
      <formula>25</formula>
    </cfRule>
    <cfRule type="cellIs" dxfId="773" priority="75" operator="between">
      <formula>6</formula>
      <formula>10</formula>
    </cfRule>
    <cfRule type="cellIs" dxfId="772" priority="76" operator="between">
      <formula>0</formula>
      <formula>5</formula>
    </cfRule>
  </conditionalFormatting>
  <conditionalFormatting sqref="H10:H12">
    <cfRule type="containsText" dxfId="771" priority="24" operator="containsText" text="Sí">
      <formula>NOT(ISERROR(SEARCH("Sí",H10)))</formula>
    </cfRule>
    <cfRule type="containsText" dxfId="770" priority="25" operator="containsText" text="No">
      <formula>NOT(ISERROR(SEARCH("No",H10)))</formula>
    </cfRule>
  </conditionalFormatting>
  <conditionalFormatting sqref="I10:I12">
    <cfRule type="containsText" dxfId="769" priority="21" operator="containsText" text="Bajo">
      <formula>NOT(ISERROR(SEARCH("Bajo",I10)))</formula>
    </cfRule>
    <cfRule type="containsText" dxfId="768" priority="22" operator="containsText" text="Medio">
      <formula>NOT(ISERROR(SEARCH("Medio",I10)))</formula>
    </cfRule>
    <cfRule type="containsText" dxfId="767" priority="23" operator="containsText" text="Alto">
      <formula>NOT(ISERROR(SEARCH("Alto",I10)))</formula>
    </cfRule>
  </conditionalFormatting>
  <conditionalFormatting sqref="N10:N13">
    <cfRule type="containsBlanks" dxfId="766" priority="13">
      <formula>LEN(TRIM(N10))=0</formula>
    </cfRule>
    <cfRule type="cellIs" dxfId="765" priority="14" operator="between">
      <formula>8</formula>
      <formula>16</formula>
    </cfRule>
    <cfRule type="cellIs" dxfId="764" priority="15" operator="between">
      <formula>4</formula>
      <formula>7.99</formula>
    </cfRule>
    <cfRule type="cellIs" dxfId="763" priority="16" operator="between">
      <formula>1</formula>
      <formula>3.99</formula>
    </cfRule>
  </conditionalFormatting>
  <conditionalFormatting sqref="V10:V13">
    <cfRule type="containsBlanks" dxfId="762" priority="1">
      <formula>LEN(TRIM(V10))=0</formula>
    </cfRule>
    <cfRule type="cellIs" dxfId="761" priority="2" operator="between">
      <formula>8</formula>
      <formula>16</formula>
    </cfRule>
    <cfRule type="cellIs" dxfId="760" priority="3" operator="between">
      <formula>4</formula>
      <formula>7.99</formula>
    </cfRule>
    <cfRule type="cellIs" dxfId="759" priority="4" operator="between">
      <formula>1</formula>
      <formula>3.99</formula>
    </cfRule>
  </conditionalFormatting>
  <dataValidations count="5">
    <dataValidation type="list" allowBlank="1" showInputMessage="1" showErrorMessage="1" sqref="I10:I12" xr:uid="{00000000-0002-0000-1D00-000003000000}">
      <formula1>$M$3:$M$5</formula1>
    </dataValidation>
    <dataValidation type="list" allowBlank="1" showInputMessage="1" showErrorMessage="1" sqref="C10:D12" xr:uid="{0F620879-BA12-4592-AC06-5B9086205DF9}">
      <formula1>$D$36:$D$39</formula1>
    </dataValidation>
    <dataValidation type="list" allowBlank="1" showInputMessage="1" showErrorMessage="1" sqref="J10:K12 R10:S12" xr:uid="{B6DB438E-6E49-45F1-A149-B6E30BB81AD0}">
      <formula1>$E$36:$E$39</formula1>
    </dataValidation>
    <dataValidation type="list" allowBlank="1" showInputMessage="1" showErrorMessage="1" sqref="H10:H12" xr:uid="{BEF64FB2-CFC0-4D58-B89B-67038B70851B}">
      <formula1>$L$3:$L$4</formula1>
    </dataValidation>
    <dataValidation type="date" allowBlank="1" showInputMessage="1" showErrorMessage="1" sqref="Q10:Q12" xr:uid="{E4049BE1-2796-46EE-880E-A0B53653489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4"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(CV)'!A10</f>
        <v>CV.R5</v>
      </c>
      <c r="D5" s="476"/>
      <c r="E5" s="477" t="str">
        <f>'3. Convenios (CV)'!B10</f>
        <v>Limitación de la concurrencia en el caso de ejecución del convenio por terceros</v>
      </c>
      <c r="F5" s="478"/>
      <c r="G5" s="114" t="str">
        <f>'3. Convenios (CV)'!C10</f>
        <v>En el caso de convenios con entidades colaboradoras para instrumentar una subvención, la entidad colaboradora no garantiza la elección de proveedores a través de un proceso de concurrencia competitiva</v>
      </c>
      <c r="H5" s="112">
        <f>'3. Convenios (CV)'!D10</f>
        <v>0</v>
      </c>
      <c r="I5" s="113">
        <f>'3. Convenios (CV)'!E10</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1.4000000000000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6.80000000000001" customHeight="1" x14ac:dyDescent="0.25">
      <c r="A10" s="115" t="s">
        <v>660</v>
      </c>
      <c r="B10" s="134" t="s">
        <v>661</v>
      </c>
      <c r="C10" s="215"/>
      <c r="D10" s="215"/>
      <c r="E10" s="118" t="str">
        <f>IF(OR(C10="",D10=""),"",C10*D10)</f>
        <v/>
      </c>
      <c r="F10" s="115" t="s">
        <v>662</v>
      </c>
      <c r="G10" s="313" t="s">
        <v>663</v>
      </c>
      <c r="H10" s="213"/>
      <c r="I10" s="213"/>
      <c r="J10" s="215"/>
      <c r="K10" s="215"/>
      <c r="L10" s="115" t="str">
        <f t="shared" ref="L10:M12"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s="194" customFormat="1" ht="72" hidden="1" customHeight="1" x14ac:dyDescent="0.25">
      <c r="A11" s="213" t="s">
        <v>664</v>
      </c>
      <c r="B11" s="214" t="s">
        <v>201</v>
      </c>
      <c r="C11" s="215"/>
      <c r="D11" s="215"/>
      <c r="E11" s="251" t="str">
        <f>IF(OR(C11="",D11=""),"",C11*D11)</f>
        <v/>
      </c>
      <c r="F11" s="213" t="s">
        <v>665</v>
      </c>
      <c r="G11" s="214" t="s">
        <v>203</v>
      </c>
      <c r="H11" s="213"/>
      <c r="I11" s="213"/>
      <c r="J11" s="215"/>
      <c r="K11" s="215"/>
      <c r="L11" s="252" t="str">
        <f t="shared" ref="L11" si="1">IF(ISNUMBER(C11),IF(C11+J11&gt;1,C11+J11,1),"")</f>
        <v/>
      </c>
      <c r="M11" s="252" t="str">
        <f t="shared" ref="M11" si="2">IF(ISNUMBER(D11),IF(D11+K11&gt;1,D11+K11,1),"")</f>
        <v/>
      </c>
      <c r="N11" s="251" t="str">
        <f>IF(OR(L11="",M11=""),"",L11*M11)</f>
        <v/>
      </c>
      <c r="O11" s="214" t="s">
        <v>203</v>
      </c>
      <c r="P11" s="217"/>
      <c r="Q11" s="308"/>
      <c r="R11" s="215"/>
      <c r="S11" s="215"/>
      <c r="T11" s="252" t="str">
        <f t="shared" ref="T11" si="3">IF(ISNUMBER($L11),IF($L11+R11&gt;1,$L11+R11,1),"")</f>
        <v/>
      </c>
      <c r="U11" s="252" t="str">
        <f t="shared" ref="U11" si="4">IF(ISNUMBER($M11),IF($M11+S11&gt;1,$M11+S11,1),"")</f>
        <v/>
      </c>
      <c r="V11" s="251" t="str">
        <f>IF(OR(T11="",U11=""),"",T11*U11)</f>
        <v/>
      </c>
    </row>
    <row r="12" spans="1:22" s="194" customFormat="1" ht="72" customHeight="1" x14ac:dyDescent="0.25">
      <c r="A12" s="213" t="s">
        <v>664</v>
      </c>
      <c r="B12" s="214" t="s">
        <v>201</v>
      </c>
      <c r="C12" s="213"/>
      <c r="D12" s="213"/>
      <c r="E12" s="251" t="str">
        <f>IF(OR(C12="",D12=""),"",C12*D12)</f>
        <v/>
      </c>
      <c r="F12" s="213" t="s">
        <v>665</v>
      </c>
      <c r="G12" s="214" t="s">
        <v>203</v>
      </c>
      <c r="H12" s="213"/>
      <c r="I12" s="213"/>
      <c r="J12" s="213"/>
      <c r="K12" s="213"/>
      <c r="L12" s="252" t="str">
        <f t="shared" si="0"/>
        <v/>
      </c>
      <c r="M12" s="252" t="str">
        <f t="shared" si="0"/>
        <v/>
      </c>
      <c r="N12" s="251" t="str">
        <f>IF(OR(L12="",M12=""),"",L12*M12)</f>
        <v/>
      </c>
      <c r="O12" s="214" t="s">
        <v>203</v>
      </c>
      <c r="P12" s="217"/>
      <c r="Q12" s="308"/>
      <c r="R12" s="213"/>
      <c r="S12" s="213"/>
      <c r="T12" s="252" t="str">
        <f t="shared" ref="T12" si="5">IF(ISNUMBER($L12),IF($L12+R12&gt;1,$L12+R12,1),"")</f>
        <v/>
      </c>
      <c r="U12" s="252" t="str">
        <f t="shared" ref="U12" si="6">IF(ISNUMBER($M12),IF($M12+S12&gt;1,$M12+S12,1),"")</f>
        <v/>
      </c>
      <c r="V12" s="251" t="str">
        <f>IF(OR(T12="",U12=""),"",T12*U12)</f>
        <v/>
      </c>
    </row>
    <row r="13" spans="1:22" ht="48" customHeight="1" x14ac:dyDescent="0.25">
      <c r="D13" s="111" t="s">
        <v>204</v>
      </c>
      <c r="E13" s="117">
        <f>MAX(E9:E12)</f>
        <v>0</v>
      </c>
      <c r="M13" s="50" t="s">
        <v>122</v>
      </c>
      <c r="N13" s="117">
        <f>MAX(N9:N12)</f>
        <v>0</v>
      </c>
      <c r="U13" s="50" t="s">
        <v>55</v>
      </c>
      <c r="V13" s="117">
        <f>MAX(V9:V12)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J84WPaALp/adcqTLTlZMvaBXPFpEs8zNUgV/E8ttpr/wqLsZ5qq3mGUQJcVPRFXoo1N6WZAtPNEkZF8No45RJg==" saltValue="ZZR7Y19aUiz4MVahR91sHw==" spinCount="100000" sheet="1" formatCells="0" formatColumns="0" formatRows="0" insertRows="0" deleteRows="0" selectLockedCells="1" autoFilter="0" pivotTables="0"/>
  <autoFilter ref="A9:V13" xr:uid="{00000000-0001-0000-1E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758" priority="9">
      <formula>LEN(TRIM(E10))=0</formula>
    </cfRule>
    <cfRule type="cellIs" dxfId="757" priority="10" operator="between">
      <formula>8</formula>
      <formula>16</formula>
    </cfRule>
    <cfRule type="cellIs" dxfId="756" priority="11" operator="between">
      <formula>4</formula>
      <formula>7.99</formula>
    </cfRule>
    <cfRule type="cellIs" dxfId="755" priority="12" operator="between">
      <formula>1</formula>
      <formula>3.99</formula>
    </cfRule>
  </conditionalFormatting>
  <conditionalFormatting sqref="F10">
    <cfRule type="cellIs" dxfId="754" priority="66" operator="between">
      <formula>11</formula>
      <formula>25</formula>
    </cfRule>
    <cfRule type="cellIs" dxfId="753" priority="67" operator="between">
      <formula>6</formula>
      <formula>10</formula>
    </cfRule>
    <cfRule type="cellIs" dxfId="752" priority="68" operator="between">
      <formula>0</formula>
      <formula>5</formula>
    </cfRule>
  </conditionalFormatting>
  <conditionalFormatting sqref="H10:H12">
    <cfRule type="containsText" dxfId="751" priority="16" operator="containsText" text="Sí">
      <formula>NOT(ISERROR(SEARCH("Sí",H10)))</formula>
    </cfRule>
    <cfRule type="containsText" dxfId="750" priority="17" operator="containsText" text="No">
      <formula>NOT(ISERROR(SEARCH("No",H10)))</formula>
    </cfRule>
  </conditionalFormatting>
  <conditionalFormatting sqref="I10:I12">
    <cfRule type="containsText" dxfId="749" priority="13" operator="containsText" text="Bajo">
      <formula>NOT(ISERROR(SEARCH("Bajo",I10)))</formula>
    </cfRule>
    <cfRule type="containsText" dxfId="748" priority="14" operator="containsText" text="Medio">
      <formula>NOT(ISERROR(SEARCH("Medio",I10)))</formula>
    </cfRule>
    <cfRule type="containsText" dxfId="747" priority="15" operator="containsText" text="Alto">
      <formula>NOT(ISERROR(SEARCH("Alto",I10)))</formula>
    </cfRule>
  </conditionalFormatting>
  <conditionalFormatting sqref="N10:N13">
    <cfRule type="containsBlanks" dxfId="746" priority="5">
      <formula>LEN(TRIM(N10))=0</formula>
    </cfRule>
    <cfRule type="cellIs" dxfId="745" priority="6" operator="between">
      <formula>8</formula>
      <formula>16</formula>
    </cfRule>
    <cfRule type="cellIs" dxfId="744" priority="7" operator="between">
      <formula>4</formula>
      <formula>7.99</formula>
    </cfRule>
    <cfRule type="cellIs" dxfId="743" priority="8" operator="between">
      <formula>1</formula>
      <formula>3.99</formula>
    </cfRule>
  </conditionalFormatting>
  <conditionalFormatting sqref="V10:V13">
    <cfRule type="containsBlanks" dxfId="742" priority="1">
      <formula>LEN(TRIM(V10))=0</formula>
    </cfRule>
    <cfRule type="cellIs" dxfId="741" priority="2" operator="between">
      <formula>8</formula>
      <formula>16</formula>
    </cfRule>
    <cfRule type="cellIs" dxfId="740" priority="3" operator="between">
      <formula>4</formula>
      <formula>7.99</formula>
    </cfRule>
    <cfRule type="cellIs" dxfId="739" priority="4" operator="between">
      <formula>1</formula>
      <formula>3.99</formula>
    </cfRule>
  </conditionalFormatting>
  <dataValidations count="5">
    <dataValidation type="list" allowBlank="1" showInputMessage="1" showErrorMessage="1" sqref="I10:I12" xr:uid="{00000000-0002-0000-1E00-000003000000}">
      <formula1>$M$3:$M$5</formula1>
    </dataValidation>
    <dataValidation type="list" allowBlank="1" showInputMessage="1" showErrorMessage="1" sqref="C10:D12" xr:uid="{29F23C75-8157-4107-8F5D-A799FDB00266}">
      <formula1>$D$36:$D$39</formula1>
    </dataValidation>
    <dataValidation type="list" allowBlank="1" showInputMessage="1" showErrorMessage="1" sqref="J10:K12 R10:S12" xr:uid="{9D543520-FC6C-4EA7-BDAC-0B279C27B4F4}">
      <formula1>$E$36:$E$39</formula1>
    </dataValidation>
    <dataValidation type="list" allowBlank="1" showInputMessage="1" showErrorMessage="1" sqref="H10:H12" xr:uid="{60FB33D6-AD6D-4305-9BCD-A8ABC9B7B456}">
      <formula1>$L$3:$L$4</formula1>
    </dataValidation>
    <dataValidation type="date" allowBlank="1" showInputMessage="1" showErrorMessage="1" sqref="Q10:Q12" xr:uid="{C43AD21E-0C2E-4E8F-A1E9-23526733006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theme="4"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(CV)'!A11</f>
        <v>CV.R6</v>
      </c>
      <c r="D5" s="476"/>
      <c r="E5" s="477" t="str">
        <f>'3. Convenios (CV)'!B11</f>
        <v>Incumplimiento de las obligaciones de información, comunicación y publicidad</v>
      </c>
      <c r="F5" s="478"/>
      <c r="G5" s="114" t="str">
        <f>'3. Convenios (CV)'!C11</f>
        <v>No se cumple lo estipulado en la normativa nacional o europea respecto a las obligaciones de información y publicidad.</v>
      </c>
      <c r="H5" s="112">
        <f>'3. Convenios (CV)'!D11</f>
        <v>0</v>
      </c>
      <c r="I5" s="113">
        <f>'3. Convenios (CV)'!E11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77.8" customHeight="1" x14ac:dyDescent="0.25">
      <c r="A10" s="115" t="s">
        <v>666</v>
      </c>
      <c r="B10" s="150" t="s">
        <v>559</v>
      </c>
      <c r="C10" s="215"/>
      <c r="D10" s="215"/>
      <c r="E10" s="118" t="str">
        <f>IF(OR(C10="",D10=""),"",C10*D10)</f>
        <v/>
      </c>
      <c r="F10" s="118" t="s">
        <v>667</v>
      </c>
      <c r="G10" s="313" t="s">
        <v>668</v>
      </c>
      <c r="H10" s="213"/>
      <c r="I10" s="213"/>
      <c r="J10" s="215"/>
      <c r="K10" s="215"/>
      <c r="L10" s="115" t="str">
        <f t="shared" ref="L10:M13"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669</v>
      </c>
      <c r="B11" s="151" t="s">
        <v>670</v>
      </c>
      <c r="C11" s="215"/>
      <c r="D11" s="215"/>
      <c r="E11" s="118" t="str">
        <f>IF(OR(C11="",D11=""),"",C11*D11)</f>
        <v/>
      </c>
      <c r="F11" s="118" t="s">
        <v>671</v>
      </c>
      <c r="G11" s="310" t="s">
        <v>672</v>
      </c>
      <c r="H11" s="213"/>
      <c r="I11" s="213"/>
      <c r="J11" s="215"/>
      <c r="K11" s="215"/>
      <c r="L11" s="115" t="str">
        <f t="shared" si="0"/>
        <v/>
      </c>
      <c r="M11" s="115" t="str">
        <f t="shared" si="0"/>
        <v/>
      </c>
      <c r="N11" s="118" t="str">
        <f>IF(OR(L11="",M11=""),"",L11*M11)</f>
        <v/>
      </c>
      <c r="O11" s="216"/>
      <c r="P11" s="216"/>
      <c r="Q11" s="308"/>
      <c r="R11" s="215"/>
      <c r="S11" s="215"/>
      <c r="T11" s="115" t="str">
        <f t="shared" ref="T11:T13" si="1">IF(ISNUMBER($L11),IF($L11+R11&gt;1,$L11+R11,1),"")</f>
        <v/>
      </c>
      <c r="U11" s="115" t="str">
        <f t="shared" ref="U11:U13" si="2">IF(ISNUMBER($M11),IF($M11+S11&gt;1,$M11+S11,1),"")</f>
        <v/>
      </c>
      <c r="V11" s="118" t="str">
        <f>IF(OR(T11="",U11=""),"",T11*U11)</f>
        <v/>
      </c>
    </row>
    <row r="12" spans="1:22" s="194" customFormat="1" x14ac:dyDescent="0.25">
      <c r="A12" s="213" t="s">
        <v>673</v>
      </c>
      <c r="B12" s="214" t="s">
        <v>201</v>
      </c>
      <c r="C12" s="215"/>
      <c r="D12" s="215"/>
      <c r="E12" s="251" t="str">
        <f>IF(OR(C12="",D12=""),"",C12*D12)</f>
        <v/>
      </c>
      <c r="F12" s="222" t="s">
        <v>674</v>
      </c>
      <c r="G12" s="214" t="s">
        <v>203</v>
      </c>
      <c r="H12" s="213"/>
      <c r="I12" s="213"/>
      <c r="J12" s="215"/>
      <c r="K12" s="215"/>
      <c r="L12" s="252" t="str">
        <f t="shared" ref="L12" si="3">IF(ISNUMBER(C12),IF(C12+J12&gt;1,C12+J12,1),"")</f>
        <v/>
      </c>
      <c r="M12" s="252" t="str">
        <f t="shared" ref="M12" si="4">IF(ISNUMBER(D12),IF(D12+K12&gt;1,D12+K12,1),"")</f>
        <v/>
      </c>
      <c r="N12" s="251" t="str">
        <f>IF(OR(L12="",M12=""),"",L12*M12)</f>
        <v/>
      </c>
      <c r="O12" s="214" t="s">
        <v>203</v>
      </c>
      <c r="P12" s="217"/>
      <c r="Q12" s="308"/>
      <c r="R12" s="215"/>
      <c r="S12" s="215"/>
      <c r="T12" s="252" t="str">
        <f t="shared" ref="T12" si="5">IF(ISNUMBER($L12),IF($L12+R12&gt;1,$L12+R12,1),"")</f>
        <v/>
      </c>
      <c r="U12" s="252" t="str">
        <f t="shared" ref="U12" si="6">IF(ISNUMBER($M12),IF($M12+S12&gt;1,$M12+S12,1),"")</f>
        <v/>
      </c>
      <c r="V12" s="251" t="str">
        <f>IF(OR(T12="",U12=""),"",T12*U12)</f>
        <v/>
      </c>
    </row>
    <row r="13" spans="1:22" s="194" customFormat="1" ht="72" customHeight="1" x14ac:dyDescent="0.25">
      <c r="A13" s="213" t="s">
        <v>673</v>
      </c>
      <c r="B13" s="214" t="s">
        <v>201</v>
      </c>
      <c r="C13" s="213"/>
      <c r="D13" s="213"/>
      <c r="E13" s="251" t="str">
        <f>IF(OR(C13="",D13=""),"",C13*D13)</f>
        <v/>
      </c>
      <c r="F13" s="222" t="s">
        <v>674</v>
      </c>
      <c r="G13" s="214" t="s">
        <v>203</v>
      </c>
      <c r="H13" s="213"/>
      <c r="I13" s="213"/>
      <c r="J13" s="213"/>
      <c r="K13" s="213"/>
      <c r="L13" s="252" t="str">
        <f t="shared" si="0"/>
        <v/>
      </c>
      <c r="M13" s="252" t="str">
        <f t="shared" si="0"/>
        <v/>
      </c>
      <c r="N13" s="251" t="str">
        <f>IF(OR(L13="",M13=""),"",L13*M13)</f>
        <v/>
      </c>
      <c r="O13" s="214" t="s">
        <v>203</v>
      </c>
      <c r="P13" s="217"/>
      <c r="Q13" s="308"/>
      <c r="R13" s="213"/>
      <c r="S13" s="213"/>
      <c r="T13" s="252" t="str">
        <f t="shared" si="1"/>
        <v/>
      </c>
      <c r="U13" s="252" t="str">
        <f t="shared" si="2"/>
        <v/>
      </c>
      <c r="V13" s="251" t="str">
        <f>IF(OR(T13="",U13=""),"",T13*U13)</f>
        <v/>
      </c>
    </row>
    <row r="14" spans="1:22" ht="48" customHeight="1" x14ac:dyDescent="0.25">
      <c r="D14" s="111" t="s">
        <v>204</v>
      </c>
      <c r="E14" s="117">
        <f>MAX(E10:E13)</f>
        <v>0</v>
      </c>
      <c r="F14" s="140"/>
      <c r="M14" s="50" t="s">
        <v>122</v>
      </c>
      <c r="N14" s="117">
        <f>MAX(N10:N13)</f>
        <v>0</v>
      </c>
      <c r="U14" s="50" t="s">
        <v>55</v>
      </c>
      <c r="V14" s="117">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DXeiLpctHUUs0DK/kYgAWRSJHybqbegkez8I6JTzXIuMSlcMT4lJwp9YtFcPFrS3dgZgomhvs7KXutvphzIPcg==" saltValue="pQvsNPpwkg02L5VhjJ5h7w==" spinCount="100000" sheet="1" formatCells="0" formatColumns="0" formatRows="0" insertRows="0" deleteRows="0" selectLockedCells="1" autoFilter="0" pivotTables="0"/>
  <autoFilter ref="A9:V14" xr:uid="{00000000-0001-0000-1F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738" priority="13">
      <formula>LEN(TRIM(E10))=0</formula>
    </cfRule>
  </conditionalFormatting>
  <conditionalFormatting sqref="E12:E14">
    <cfRule type="cellIs" dxfId="737" priority="14" operator="between">
      <formula>8</formula>
      <formula>16</formula>
    </cfRule>
    <cfRule type="cellIs" dxfId="736" priority="15" operator="between">
      <formula>4</formula>
      <formula>7.99</formula>
    </cfRule>
    <cfRule type="cellIs" dxfId="735" priority="16" operator="between">
      <formula>1</formula>
      <formula>3.99</formula>
    </cfRule>
  </conditionalFormatting>
  <conditionalFormatting sqref="E10:F11">
    <cfRule type="cellIs" dxfId="734" priority="51" operator="between">
      <formula>8</formula>
      <formula>16</formula>
    </cfRule>
    <cfRule type="cellIs" dxfId="733" priority="52" operator="between">
      <formula>4</formula>
      <formula>7.99</formula>
    </cfRule>
    <cfRule type="cellIs" dxfId="732" priority="53" operator="between">
      <formula>1</formula>
      <formula>3.99</formula>
    </cfRule>
  </conditionalFormatting>
  <conditionalFormatting sqref="F10:F13">
    <cfRule type="containsBlanks" dxfId="731" priority="9">
      <formula>LEN(TRIM(F10))=0</formula>
    </cfRule>
  </conditionalFormatting>
  <conditionalFormatting sqref="F12:F13">
    <cfRule type="cellIs" dxfId="730" priority="10" operator="between">
      <formula>8</formula>
      <formula>16</formula>
    </cfRule>
    <cfRule type="cellIs" dxfId="729" priority="11" operator="between">
      <formula>4</formula>
      <formula>7.99</formula>
    </cfRule>
    <cfRule type="cellIs" dxfId="728" priority="12" operator="between">
      <formula>1</formula>
      <formula>3.99</formula>
    </cfRule>
  </conditionalFormatting>
  <conditionalFormatting sqref="H10:H13">
    <cfRule type="containsText" dxfId="727" priority="20" operator="containsText" text="Sí">
      <formula>NOT(ISERROR(SEARCH("Sí",H10)))</formula>
    </cfRule>
    <cfRule type="containsText" dxfId="726" priority="21" operator="containsText" text="No">
      <formula>NOT(ISERROR(SEARCH("No",H10)))</formula>
    </cfRule>
  </conditionalFormatting>
  <conditionalFormatting sqref="I10:I13">
    <cfRule type="containsText" dxfId="725" priority="17" operator="containsText" text="Bajo">
      <formula>NOT(ISERROR(SEARCH("Bajo",I10)))</formula>
    </cfRule>
    <cfRule type="containsText" dxfId="724" priority="18" operator="containsText" text="Medio">
      <formula>NOT(ISERROR(SEARCH("Medio",I10)))</formula>
    </cfRule>
    <cfRule type="containsText" dxfId="723" priority="19" operator="containsText" text="Alto">
      <formula>NOT(ISERROR(SEARCH("Alto",I10)))</formula>
    </cfRule>
  </conditionalFormatting>
  <conditionalFormatting sqref="N10:N14">
    <cfRule type="containsBlanks" dxfId="722" priority="5">
      <formula>LEN(TRIM(N10))=0</formula>
    </cfRule>
    <cfRule type="cellIs" dxfId="721" priority="6" operator="between">
      <formula>8</formula>
      <formula>16</formula>
    </cfRule>
    <cfRule type="cellIs" dxfId="720" priority="7" operator="between">
      <formula>4</formula>
      <formula>7.99</formula>
    </cfRule>
    <cfRule type="cellIs" dxfId="719" priority="8" operator="between">
      <formula>1</formula>
      <formula>3.99</formula>
    </cfRule>
  </conditionalFormatting>
  <conditionalFormatting sqref="V10:V14">
    <cfRule type="containsBlanks" dxfId="718" priority="1">
      <formula>LEN(TRIM(V10))=0</formula>
    </cfRule>
    <cfRule type="cellIs" dxfId="717" priority="2" operator="between">
      <formula>8</formula>
      <formula>16</formula>
    </cfRule>
    <cfRule type="cellIs" dxfId="716" priority="3" operator="between">
      <formula>4</formula>
      <formula>7.99</formula>
    </cfRule>
    <cfRule type="cellIs" dxfId="715" priority="4" operator="between">
      <formula>1</formula>
      <formula>3.99</formula>
    </cfRule>
  </conditionalFormatting>
  <dataValidations count="5">
    <dataValidation type="list" allowBlank="1" showInputMessage="1" showErrorMessage="1" sqref="I10:I13" xr:uid="{00000000-0002-0000-1F00-000003000000}">
      <formula1>$M$3:$M$5</formula1>
    </dataValidation>
    <dataValidation type="list" allowBlank="1" showInputMessage="1" showErrorMessage="1" sqref="C10:D13" xr:uid="{D0D712AB-7BDC-44BB-A5CE-01B1AB01E59B}">
      <formula1>$D$37:$D$40</formula1>
    </dataValidation>
    <dataValidation type="list" allowBlank="1" showInputMessage="1" showErrorMessage="1" sqref="J10:K13 R10:S13" xr:uid="{9BB7D6F4-0ABA-4C1B-B491-D959EDDDED79}">
      <formula1>$E$37:$E$40</formula1>
    </dataValidation>
    <dataValidation type="list" allowBlank="1" showInputMessage="1" showErrorMessage="1" sqref="H10:H13" xr:uid="{4640D3F0-BB1C-4996-80BC-B9E221695C3A}">
      <formula1>$L$3:$L$4</formula1>
    </dataValidation>
    <dataValidation type="date" allowBlank="1" showInputMessage="1" showErrorMessage="1" sqref="Q10:Q13" xr:uid="{4CA2E440-1A6F-4FB0-8924-27D96B14611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tabColor theme="4"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(CV)'!A12</f>
        <v>CV.R7</v>
      </c>
      <c r="D5" s="476"/>
      <c r="E5" s="477" t="str">
        <f>'3. Convenios (CV)'!B12</f>
        <v>Pérdida de pista de auditoría</v>
      </c>
      <c r="F5" s="478"/>
      <c r="G5" s="114" t="str">
        <f>'3. Convenios (CV)'!C12</f>
        <v>No existe una pista de auditoría adecuada que permita hacer un seguimiento completo de las actuaciones financiadas.</v>
      </c>
      <c r="H5" s="112">
        <f>'3. Convenios (CV)'!D12</f>
        <v>0</v>
      </c>
      <c r="I5" s="113">
        <f>'3. Convenios (CV)'!E12</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6" x14ac:dyDescent="0.25">
      <c r="A10" s="115" t="s">
        <v>675</v>
      </c>
      <c r="B10" s="155" t="s">
        <v>676</v>
      </c>
      <c r="C10" s="215"/>
      <c r="D10" s="215"/>
      <c r="E10" s="118" t="str">
        <f>IF(OR(C10="",D10=""),"",C10*D10)</f>
        <v/>
      </c>
      <c r="F10" s="115" t="s">
        <v>677</v>
      </c>
      <c r="G10" s="313" t="s">
        <v>678</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84" x14ac:dyDescent="0.25">
      <c r="A11" s="115" t="s">
        <v>679</v>
      </c>
      <c r="B11" s="151" t="s">
        <v>680</v>
      </c>
      <c r="C11" s="215"/>
      <c r="D11" s="215"/>
      <c r="E11" s="118" t="str">
        <f>IF(OR(C11="",D11=""),"",C11*D11)</f>
        <v/>
      </c>
      <c r="F11" s="115" t="s">
        <v>681</v>
      </c>
      <c r="G11" s="309" t="s">
        <v>575</v>
      </c>
      <c r="H11" s="213"/>
      <c r="I11" s="213"/>
      <c r="J11" s="215"/>
      <c r="K11" s="215"/>
      <c r="L11" s="115" t="str">
        <f t="shared" si="0"/>
        <v/>
      </c>
      <c r="M11" s="115" t="str">
        <f t="shared" si="0"/>
        <v/>
      </c>
      <c r="N11" s="118" t="str">
        <f>IF(OR(L11="",M11=""),"",L11*M11)</f>
        <v/>
      </c>
      <c r="O11" s="216"/>
      <c r="P11" s="216"/>
      <c r="Q11" s="308"/>
      <c r="R11" s="215"/>
      <c r="S11" s="215"/>
      <c r="T11" s="115" t="str">
        <f>IF(ISNUMBER($L11),IF($L11+R11&gt;1,$L11+R11,1),"")</f>
        <v/>
      </c>
      <c r="U11" s="115" t="str">
        <f>IF(ISNUMBER($M11),IF($M11+S11&gt;1,$M11+S11,1),"")</f>
        <v/>
      </c>
      <c r="V11" s="118" t="str">
        <f>IF(OR(T11="",U11=""),"",T11*U11)</f>
        <v/>
      </c>
    </row>
    <row r="12" spans="1:22" ht="96" x14ac:dyDescent="0.25">
      <c r="A12" s="115" t="s">
        <v>682</v>
      </c>
      <c r="B12" s="151" t="s">
        <v>683</v>
      </c>
      <c r="C12" s="215"/>
      <c r="D12" s="215"/>
      <c r="E12" s="118" t="str">
        <f>IF(OR(C12="",D12=""),"",C12*D12)</f>
        <v/>
      </c>
      <c r="F12" s="115" t="s">
        <v>684</v>
      </c>
      <c r="G12" s="309" t="s">
        <v>685</v>
      </c>
      <c r="H12" s="213"/>
      <c r="I12" s="213"/>
      <c r="J12" s="215"/>
      <c r="K12" s="215"/>
      <c r="L12" s="115" t="str">
        <f t="shared" si="0"/>
        <v/>
      </c>
      <c r="M12" s="115" t="str">
        <f t="shared" si="0"/>
        <v/>
      </c>
      <c r="N12" s="118" t="str">
        <f>IF(OR(L12="",M12=""),"",L12*M12)</f>
        <v/>
      </c>
      <c r="O12" s="216"/>
      <c r="P12" s="216"/>
      <c r="Q12" s="308"/>
      <c r="R12" s="215"/>
      <c r="S12" s="215"/>
      <c r="T12" s="115" t="str">
        <f>IF(ISNUMBER($L12),IF($L12+R12&gt;1,$L12+R12,1),"")</f>
        <v/>
      </c>
      <c r="U12" s="115" t="str">
        <f>IF(ISNUMBER($M12),IF($M12+S12&gt;1,$M12+S12,1),"")</f>
        <v/>
      </c>
      <c r="V12" s="118" t="str">
        <f>IF(OR(T12="",U12=""),"",T12*U12)</f>
        <v/>
      </c>
    </row>
    <row r="13" spans="1:22" s="194" customFormat="1" ht="72" hidden="1" customHeight="1" x14ac:dyDescent="0.25">
      <c r="A13" s="213" t="s">
        <v>686</v>
      </c>
      <c r="B13" s="214" t="s">
        <v>201</v>
      </c>
      <c r="C13" s="215"/>
      <c r="D13" s="215"/>
      <c r="E13" s="251" t="str">
        <f>IF(OR(C13="",D13=""),"",C13*D13)</f>
        <v/>
      </c>
      <c r="F13" s="213" t="s">
        <v>687</v>
      </c>
      <c r="G13" s="214" t="s">
        <v>203</v>
      </c>
      <c r="H13" s="213"/>
      <c r="I13" s="213"/>
      <c r="J13" s="215"/>
      <c r="K13" s="215"/>
      <c r="L13" s="252" t="str">
        <f t="shared" ref="L13" si="1">IF(ISNUMBER(C13),IF(C13+J13&gt;1,C13+J13,1),"")</f>
        <v/>
      </c>
      <c r="M13" s="252" t="str">
        <f t="shared" ref="M13" si="2">IF(ISNUMBER(D13),IF(D13+K13&gt;1,D13+K13,1),"")</f>
        <v/>
      </c>
      <c r="N13" s="251" t="str">
        <f>IF(OR(L13="",M13=""),"",L13*M13)</f>
        <v/>
      </c>
      <c r="O13" s="214" t="s">
        <v>203</v>
      </c>
      <c r="P13" s="217"/>
      <c r="Q13" s="308"/>
      <c r="R13" s="215"/>
      <c r="S13" s="215"/>
      <c r="T13" s="252" t="str">
        <f t="shared" ref="T13" si="3">IF(ISNUMBER($L13),IF($L13+R13&gt;1,$L13+R13,1),"")</f>
        <v/>
      </c>
      <c r="U13" s="252" t="str">
        <f t="shared" ref="U13" si="4">IF(ISNUMBER($M13),IF($M13+S13&gt;1,$M13+S13,1),"")</f>
        <v/>
      </c>
      <c r="V13" s="251" t="str">
        <f>IF(OR(T13="",U13=""),"",T13*U13)</f>
        <v/>
      </c>
    </row>
    <row r="14" spans="1:22" s="194" customFormat="1" ht="72" customHeight="1" x14ac:dyDescent="0.25">
      <c r="A14" s="213" t="s">
        <v>686</v>
      </c>
      <c r="B14" s="214" t="s">
        <v>201</v>
      </c>
      <c r="C14" s="213"/>
      <c r="D14" s="213"/>
      <c r="E14" s="251" t="str">
        <f>IF(OR(C14="",D14=""),"",C14*D14)</f>
        <v/>
      </c>
      <c r="F14" s="213" t="s">
        <v>687</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ref="T14" si="5">IF(ISNUMBER($L14),IF($L14+R14&gt;1,$L14+R14,1),"")</f>
        <v/>
      </c>
      <c r="U14" s="252" t="str">
        <f t="shared" ref="U14" si="6">IF(ISNUMBER($M14),IF($M14+S14&gt;1,$M14+S14,1),"")</f>
        <v/>
      </c>
      <c r="V14" s="251" t="str">
        <f>IF(OR(T14="",U14=""),"",T14*U14)</f>
        <v/>
      </c>
    </row>
    <row r="15" spans="1:22" ht="48" customHeight="1" x14ac:dyDescent="0.25">
      <c r="A15" s="140"/>
      <c r="B15" s="140"/>
      <c r="C15" s="140"/>
      <c r="D15" s="111" t="s">
        <v>204</v>
      </c>
      <c r="E15" s="117">
        <f>MAX(E11:E14)</f>
        <v>0</v>
      </c>
      <c r="F15" s="140"/>
      <c r="G15" s="140"/>
      <c r="H15" s="140"/>
      <c r="I15" s="140"/>
      <c r="J15" s="140"/>
      <c r="K15" s="140"/>
      <c r="L15" s="140"/>
      <c r="M15" s="50" t="s">
        <v>122</v>
      </c>
      <c r="N15" s="117">
        <f>MAX(N11:N14)</f>
        <v>0</v>
      </c>
      <c r="O15" s="140"/>
      <c r="P15" s="140"/>
      <c r="Q15" s="140"/>
      <c r="R15" s="140"/>
      <c r="S15" s="140"/>
      <c r="T15" s="140"/>
      <c r="U15" s="50" t="s">
        <v>55</v>
      </c>
      <c r="V15" s="117">
        <f>MAX(V11:V14)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aGkCyccvmR4MF+ofurnp02WaqdKlvXOGZULjnETVhCTMQ67eKQo/dy+6xICdfOrpL+L7Cl+RhWrZyqi4QIiMvg==" saltValue="797bXPyjpYAhO+MwFf8B1Q==" spinCount="100000" sheet="1" formatCells="0" formatColumns="0" formatRows="0" insertRows="0" deleteRows="0" selectLockedCells="1" autoFilter="0" pivotTables="0"/>
  <autoFilter ref="A9:V15" xr:uid="{00000000-0001-0000-20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714" priority="9">
      <formula>LEN(TRIM(E10))=0</formula>
    </cfRule>
    <cfRule type="cellIs" dxfId="713" priority="10" operator="between">
      <formula>8</formula>
      <formula>16</formula>
    </cfRule>
    <cfRule type="cellIs" dxfId="712" priority="11" operator="between">
      <formula>4</formula>
      <formula>7.99</formula>
    </cfRule>
    <cfRule type="cellIs" dxfId="711" priority="12" operator="between">
      <formula>1</formula>
      <formula>3.99</formula>
    </cfRule>
  </conditionalFormatting>
  <conditionalFormatting sqref="F10:F12">
    <cfRule type="cellIs" dxfId="710" priority="84" operator="between">
      <formula>11</formula>
      <formula>25</formula>
    </cfRule>
    <cfRule type="cellIs" dxfId="709" priority="85" operator="between">
      <formula>6</formula>
      <formula>10</formula>
    </cfRule>
    <cfRule type="cellIs" dxfId="708" priority="86" operator="between">
      <formula>0</formula>
      <formula>5</formula>
    </cfRule>
  </conditionalFormatting>
  <conditionalFormatting sqref="H10:H14">
    <cfRule type="containsText" dxfId="707" priority="16" operator="containsText" text="Sí">
      <formula>NOT(ISERROR(SEARCH("Sí",H10)))</formula>
    </cfRule>
    <cfRule type="containsText" dxfId="706" priority="17" operator="containsText" text="No">
      <formula>NOT(ISERROR(SEARCH("No",H10)))</formula>
    </cfRule>
  </conditionalFormatting>
  <conditionalFormatting sqref="I10:I14">
    <cfRule type="containsText" dxfId="705" priority="13" operator="containsText" text="Bajo">
      <formula>NOT(ISERROR(SEARCH("Bajo",I10)))</formula>
    </cfRule>
    <cfRule type="containsText" dxfId="704" priority="14" operator="containsText" text="Medio">
      <formula>NOT(ISERROR(SEARCH("Medio",I10)))</formula>
    </cfRule>
    <cfRule type="containsText" dxfId="703" priority="15" operator="containsText" text="Alto">
      <formula>NOT(ISERROR(SEARCH("Alto",I10)))</formula>
    </cfRule>
  </conditionalFormatting>
  <conditionalFormatting sqref="N10:N15">
    <cfRule type="containsBlanks" dxfId="702" priority="5">
      <formula>LEN(TRIM(N10))=0</formula>
    </cfRule>
    <cfRule type="cellIs" dxfId="701" priority="6" operator="between">
      <formula>8</formula>
      <formula>16</formula>
    </cfRule>
    <cfRule type="cellIs" dxfId="700" priority="7" operator="between">
      <formula>4</formula>
      <formula>7.99</formula>
    </cfRule>
    <cfRule type="cellIs" dxfId="699" priority="8" operator="between">
      <formula>1</formula>
      <formula>3.99</formula>
    </cfRule>
  </conditionalFormatting>
  <conditionalFormatting sqref="V10:V15">
    <cfRule type="containsBlanks" dxfId="698" priority="1">
      <formula>LEN(TRIM(V10))=0</formula>
    </cfRule>
    <cfRule type="cellIs" dxfId="697" priority="2" operator="between">
      <formula>8</formula>
      <formula>16</formula>
    </cfRule>
    <cfRule type="cellIs" dxfId="696" priority="3" operator="between">
      <formula>4</formula>
      <formula>7.99</formula>
    </cfRule>
    <cfRule type="cellIs" dxfId="695" priority="4" operator="between">
      <formula>1</formula>
      <formula>3.99</formula>
    </cfRule>
  </conditionalFormatting>
  <dataValidations count="5">
    <dataValidation type="list" allowBlank="1" showInputMessage="1" showErrorMessage="1" sqref="H10:H14" xr:uid="{00000000-0002-0000-2000-000002000000}">
      <formula1>$L$3:$L$4</formula1>
    </dataValidation>
    <dataValidation type="list" allowBlank="1" showInputMessage="1" showErrorMessage="1" sqref="I10:I14" xr:uid="{00000000-0002-0000-2000-000003000000}">
      <formula1>$M$3:$M$5</formula1>
    </dataValidation>
    <dataValidation type="list" allowBlank="1" showInputMessage="1" showErrorMessage="1" sqref="C10:D14" xr:uid="{66FB5F0A-6052-4607-B5AB-478CEC50740B}">
      <formula1>$D$38:$D$41</formula1>
    </dataValidation>
    <dataValidation type="list" allowBlank="1" showInputMessage="1" showErrorMessage="1" sqref="J10:K14 R10:S14" xr:uid="{6F7E21F2-1C36-478E-893F-F3E8751748C2}">
      <formula1>$E$38:$E$41</formula1>
    </dataValidation>
    <dataValidation type="date" allowBlank="1" showInputMessage="1" showErrorMessage="1" sqref="Q10:Q14" xr:uid="{0CBD5CA9-9160-4D8C-8823-66C8FDB87BE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tabColor theme="4" tint="0.39997558519241921"/>
    <pageSetUpPr fitToPage="1"/>
  </sheetPr>
  <dimension ref="A1:V38"/>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1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(CV)'!A14</f>
        <v>CV.RX</v>
      </c>
      <c r="D5" s="476"/>
      <c r="E5" s="477" t="str">
        <f>'4. Medios Propios (MP)'!B16</f>
        <v>Incluir la denominación de riesgos adicionales...</v>
      </c>
      <c r="F5" s="478"/>
      <c r="G5" s="158" t="str">
        <f>'4. Medios Propios (MP)'!C16</f>
        <v>Incluir la descripción de riesgos adicionales...</v>
      </c>
      <c r="H5" s="159">
        <f>'4. Medios Propios (MP)'!D16</f>
        <v>0</v>
      </c>
      <c r="I5" s="160">
        <f>'3. Convenios (CV)'!E12</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688</v>
      </c>
      <c r="B10" s="191"/>
      <c r="C10" s="215"/>
      <c r="D10" s="215"/>
      <c r="E10" s="118" t="str">
        <f>IF(OR(C10="",D10=""),"",C10*D10)</f>
        <v/>
      </c>
      <c r="F10" s="213" t="s">
        <v>689</v>
      </c>
      <c r="G10" s="216"/>
      <c r="H10" s="213"/>
      <c r="I10" s="213"/>
      <c r="J10" s="215"/>
      <c r="K10" s="215"/>
      <c r="L10" s="115" t="str">
        <f t="shared" ref="L10:M11"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72" customHeight="1" x14ac:dyDescent="0.25">
      <c r="A11" s="213" t="s">
        <v>690</v>
      </c>
      <c r="B11" s="214" t="s">
        <v>201</v>
      </c>
      <c r="C11" s="213"/>
      <c r="D11" s="215"/>
      <c r="E11" s="118" t="str">
        <f>IF(OR(C11="",D11=""),"",C11*D11)</f>
        <v/>
      </c>
      <c r="F11" s="213" t="s">
        <v>691</v>
      </c>
      <c r="G11" s="214" t="s">
        <v>203</v>
      </c>
      <c r="H11" s="213"/>
      <c r="I11" s="213"/>
      <c r="J11" s="213"/>
      <c r="K11" s="213"/>
      <c r="L11" s="115" t="str">
        <f t="shared" si="0"/>
        <v/>
      </c>
      <c r="M11" s="115" t="str">
        <f t="shared" si="0"/>
        <v/>
      </c>
      <c r="N11" s="118" t="str">
        <f>IF(OR(L11="",M11=""),"",L11*M11)</f>
        <v/>
      </c>
      <c r="O11" s="214" t="s">
        <v>203</v>
      </c>
      <c r="P11" s="217"/>
      <c r="Q11" s="308"/>
      <c r="R11" s="213"/>
      <c r="S11" s="213"/>
      <c r="T11" s="115" t="str">
        <f t="shared" ref="T11" si="1">IF(ISNUMBER($L11),IF($L11+R11&gt;1,$L11+R11,1),"")</f>
        <v/>
      </c>
      <c r="U11" s="115" t="str">
        <f t="shared" ref="U11" si="2">IF(ISNUMBER($M11),IF($M11+S11&gt;1,$M11+S11,1),"")</f>
        <v/>
      </c>
      <c r="V11" s="118" t="str">
        <f>IF(OR(T11="",U11=""),"",T11*U11)</f>
        <v/>
      </c>
    </row>
    <row r="12" spans="1:22" ht="55.5" customHeight="1" x14ac:dyDescent="0.25">
      <c r="A12" s="140"/>
      <c r="B12" s="140"/>
      <c r="C12" s="140"/>
      <c r="D12" s="50" t="s">
        <v>204</v>
      </c>
      <c r="E12" s="118">
        <f>MAX(E9:E11)</f>
        <v>0</v>
      </c>
      <c r="F12" s="140"/>
      <c r="G12" s="140"/>
      <c r="H12" s="140"/>
      <c r="I12" s="140"/>
      <c r="J12" s="140"/>
      <c r="K12" s="140"/>
      <c r="L12" s="140"/>
      <c r="M12" s="50" t="s">
        <v>122</v>
      </c>
      <c r="N12" s="118">
        <f>MAX(N9:N11)</f>
        <v>0</v>
      </c>
      <c r="O12" s="140"/>
      <c r="P12" s="140"/>
      <c r="Q12" s="140"/>
      <c r="R12" s="140"/>
      <c r="S12" s="140"/>
      <c r="T12" s="140"/>
      <c r="U12" s="50" t="s">
        <v>55</v>
      </c>
      <c r="V12" s="118">
        <f>MAX(V9:V11)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m1TD3EHgte8kmHUqFn96DnaU2pqXvGM1mtf4NdOGyhYnaY6fPQQjGegIUG2Z3q7Tfcsc8SwjtQ8f7edB0aeT+Q==" saltValue="awUbVo9pR+YNZy9Mdm7cBQ=="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694" priority="21">
      <formula>LEN(TRIM(E10))=0</formula>
    </cfRule>
    <cfRule type="cellIs" dxfId="693" priority="22" operator="between">
      <formula>8</formula>
      <formula>16</formula>
    </cfRule>
    <cfRule type="cellIs" dxfId="692" priority="23" operator="between">
      <formula>4</formula>
      <formula>7.99</formula>
    </cfRule>
    <cfRule type="cellIs" dxfId="691" priority="24" operator="between">
      <formula>1</formula>
      <formula>3.99</formula>
    </cfRule>
  </conditionalFormatting>
  <conditionalFormatting sqref="F10">
    <cfRule type="cellIs" dxfId="690" priority="55" operator="between">
      <formula>11</formula>
      <formula>25</formula>
    </cfRule>
    <cfRule type="cellIs" dxfId="689" priority="56" operator="between">
      <formula>6</formula>
      <formula>10</formula>
    </cfRule>
    <cfRule type="cellIs" dxfId="688" priority="57" operator="between">
      <formula>0</formula>
      <formula>5</formula>
    </cfRule>
  </conditionalFormatting>
  <conditionalFormatting sqref="H10:H11">
    <cfRule type="containsText" dxfId="687" priority="53" operator="containsText" text="Sí">
      <formula>NOT(ISERROR(SEARCH("Sí",H10)))</formula>
    </cfRule>
    <cfRule type="containsText" dxfId="686" priority="54" operator="containsText" text="No">
      <formula>NOT(ISERROR(SEARCH("No",H10)))</formula>
    </cfRule>
  </conditionalFormatting>
  <conditionalFormatting sqref="I10:I11">
    <cfRule type="containsText" dxfId="685" priority="50" operator="containsText" text="Bajo">
      <formula>NOT(ISERROR(SEARCH("Bajo",I10)))</formula>
    </cfRule>
    <cfRule type="containsText" dxfId="684" priority="51" operator="containsText" text="Medio">
      <formula>NOT(ISERROR(SEARCH("Medio",I10)))</formula>
    </cfRule>
    <cfRule type="containsText" dxfId="683" priority="52" operator="containsText" text="Alto">
      <formula>NOT(ISERROR(SEARCH("Alto",I10)))</formula>
    </cfRule>
  </conditionalFormatting>
  <conditionalFormatting sqref="N10:N12">
    <cfRule type="containsBlanks" dxfId="682" priority="5">
      <formula>LEN(TRIM(N10))=0</formula>
    </cfRule>
    <cfRule type="cellIs" dxfId="681" priority="6" operator="between">
      <formula>8</formula>
      <formula>16</formula>
    </cfRule>
    <cfRule type="cellIs" dxfId="680" priority="7" operator="between">
      <formula>4</formula>
      <formula>7.99</formula>
    </cfRule>
    <cfRule type="cellIs" dxfId="679" priority="8" operator="between">
      <formula>1</formula>
      <formula>3.99</formula>
    </cfRule>
  </conditionalFormatting>
  <conditionalFormatting sqref="V10:V12">
    <cfRule type="containsBlanks" dxfId="678" priority="1">
      <formula>LEN(TRIM(V10))=0</formula>
    </cfRule>
    <cfRule type="cellIs" dxfId="677" priority="2" operator="between">
      <formula>8</formula>
      <formula>16</formula>
    </cfRule>
    <cfRule type="cellIs" dxfId="676" priority="3" operator="between">
      <formula>4</formula>
      <formula>7.99</formula>
    </cfRule>
    <cfRule type="cellIs" dxfId="675" priority="4" operator="between">
      <formula>1</formula>
      <formula>3.99</formula>
    </cfRule>
  </conditionalFormatting>
  <dataValidations count="5">
    <dataValidation type="list" allowBlank="1" showInputMessage="1" showErrorMessage="1" sqref="H10:H11" xr:uid="{00000000-0002-0000-2100-000002000000}">
      <formula1>$L$3:$L$4</formula1>
    </dataValidation>
    <dataValidation type="list" allowBlank="1" showInputMessage="1" showErrorMessage="1" sqref="I10:I11" xr:uid="{00000000-0002-0000-2100-000003000000}">
      <formula1>$M$3:$M$5</formula1>
    </dataValidation>
    <dataValidation type="list" allowBlank="1" showInputMessage="1" showErrorMessage="1" sqref="C10:D11" xr:uid="{214B8129-8468-46DE-A6F4-BDF891D5516D}">
      <formula1>$D$35:$D$38</formula1>
    </dataValidation>
    <dataValidation type="list" allowBlank="1" showInputMessage="1" showErrorMessage="1" sqref="J10:K11 R10:S11" xr:uid="{91BE4B17-F42B-4B2F-AC2B-65C4145EC1FC}">
      <formula1>$E$35:$E$38</formula1>
    </dataValidation>
    <dataValidation type="date" allowBlank="1" showInputMessage="1" showErrorMessage="1" sqref="Q10 Q11" xr:uid="{2E2DE1A2-670F-4FAB-A124-FD5B0F1425C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tabColor theme="6" tint="0.39997558519241921"/>
    <pageSetUpPr fitToPage="1"/>
  </sheetPr>
  <dimension ref="A1:L604"/>
  <sheetViews>
    <sheetView showGridLines="0" zoomScale="70" zoomScaleNormal="70" zoomScalePageLayoutView="125" workbookViewId="0">
      <selection activeCell="D6" sqref="D6"/>
    </sheetView>
  </sheetViews>
  <sheetFormatPr baseColWidth="10" defaultColWidth="8.6640625" defaultRowHeight="12" x14ac:dyDescent="0.25"/>
  <cols>
    <col min="1" max="1" width="7" style="30" customWidth="1"/>
    <col min="2" max="2" width="50" style="14" customWidth="1"/>
    <col min="3" max="3" width="60.44140625" style="14" customWidth="1"/>
    <col min="4" max="4" width="31.6640625" style="32" bestFit="1" customWidth="1"/>
    <col min="5" max="5" width="17.6640625" style="32" bestFit="1" customWidth="1"/>
    <col min="6" max="8" width="17.6640625" style="32" customWidth="1"/>
    <col min="9" max="9" width="12.6640625" style="15" customWidth="1"/>
    <col min="10" max="11" width="14.109375" style="15" customWidth="1"/>
    <col min="12" max="16384" width="8.6640625" style="15"/>
  </cols>
  <sheetData>
    <row r="1" spans="1:12" x14ac:dyDescent="0.25">
      <c r="D1" s="14"/>
      <c r="E1" s="14"/>
      <c r="F1" s="14"/>
      <c r="G1" s="14"/>
      <c r="H1" s="14"/>
    </row>
    <row r="2" spans="1:12" ht="15.6" x14ac:dyDescent="0.25">
      <c r="A2" s="56" t="s">
        <v>692</v>
      </c>
      <c r="D2" s="14"/>
      <c r="E2" s="14"/>
      <c r="F2" s="14"/>
      <c r="G2" s="14"/>
      <c r="H2" s="14"/>
    </row>
    <row r="3" spans="1:12" x14ac:dyDescent="0.25">
      <c r="D3" s="14"/>
      <c r="E3" s="14"/>
      <c r="F3" s="14"/>
      <c r="G3" s="14"/>
      <c r="H3" s="14"/>
    </row>
    <row r="4" spans="1:12" s="17" customFormat="1" ht="38.25" customHeight="1" x14ac:dyDescent="0.25">
      <c r="A4" s="448" t="s">
        <v>112</v>
      </c>
      <c r="B4" s="449"/>
      <c r="C4" s="449"/>
      <c r="D4" s="449"/>
      <c r="E4" s="449"/>
      <c r="F4" s="449"/>
      <c r="G4" s="449"/>
      <c r="H4" s="448" t="s">
        <v>113</v>
      </c>
      <c r="I4" s="449"/>
      <c r="J4" s="449"/>
      <c r="K4" s="451"/>
    </row>
    <row r="5" spans="1:12" s="19" customFormat="1" ht="91.2" customHeight="1" x14ac:dyDescent="0.25">
      <c r="A5" s="53" t="s">
        <v>114</v>
      </c>
      <c r="B5" s="50" t="s">
        <v>115</v>
      </c>
      <c r="C5" s="50" t="s">
        <v>116</v>
      </c>
      <c r="D5" s="52" t="s">
        <v>117</v>
      </c>
      <c r="E5" s="54" t="s">
        <v>118</v>
      </c>
      <c r="F5" s="54" t="s">
        <v>119</v>
      </c>
      <c r="G5" s="54" t="s">
        <v>120</v>
      </c>
      <c r="H5" s="110" t="s">
        <v>121</v>
      </c>
      <c r="I5" s="111" t="s">
        <v>122</v>
      </c>
      <c r="J5" s="111" t="s">
        <v>55</v>
      </c>
      <c r="K5" s="111" t="s">
        <v>123</v>
      </c>
    </row>
    <row r="6" spans="1:12" ht="24" x14ac:dyDescent="0.25">
      <c r="A6" s="175" t="s">
        <v>693</v>
      </c>
      <c r="B6" s="119" t="s">
        <v>694</v>
      </c>
      <c r="C6" s="107" t="s">
        <v>695</v>
      </c>
      <c r="D6" s="211"/>
      <c r="E6" s="211"/>
      <c r="F6" s="211"/>
      <c r="G6" s="211"/>
      <c r="H6" s="104" t="str">
        <f>IF(OR(F6="No",F6=""),"",MP.R1!E17)</f>
        <v/>
      </c>
      <c r="I6" s="104" t="str">
        <f>IF(OR(F6="No",F6=""),"",MP.R1!N17)</f>
        <v/>
      </c>
      <c r="J6" s="104" t="str">
        <f>IF(OR(F6="No",F6=""),"",MP.R1!V17)</f>
        <v/>
      </c>
      <c r="K6" s="46" t="str">
        <f>Aux!H29</f>
        <v>Incompleto</v>
      </c>
    </row>
    <row r="7" spans="1:12" ht="26.25" customHeight="1" x14ac:dyDescent="0.25">
      <c r="A7" s="175" t="s">
        <v>696</v>
      </c>
      <c r="B7" s="119" t="s">
        <v>697</v>
      </c>
      <c r="C7" s="107" t="s">
        <v>698</v>
      </c>
      <c r="D7" s="211"/>
      <c r="E7" s="211"/>
      <c r="F7" s="211"/>
      <c r="G7" s="211"/>
      <c r="H7" s="104" t="str">
        <f>IF(OR(F7="No",F7=""),"",MP.R2!E14)</f>
        <v/>
      </c>
      <c r="I7" s="104" t="str">
        <f>IF(OR(F7="No",F7=""),"",MP.R2!N14)</f>
        <v/>
      </c>
      <c r="J7" s="104" t="str">
        <f>IF(OR(F7="No",F7=""),"",MP.R2!V14)</f>
        <v/>
      </c>
      <c r="K7" s="46" t="str">
        <f>Aux!H30</f>
        <v>Incompleto</v>
      </c>
    </row>
    <row r="8" spans="1:12" ht="48" x14ac:dyDescent="0.25">
      <c r="A8" s="175" t="s">
        <v>699</v>
      </c>
      <c r="B8" s="119" t="s">
        <v>700</v>
      </c>
      <c r="C8" s="107" t="s">
        <v>701</v>
      </c>
      <c r="D8" s="211"/>
      <c r="E8" s="211"/>
      <c r="F8" s="211"/>
      <c r="G8" s="211"/>
      <c r="H8" s="104" t="str">
        <f>IF(OR(F8="No",F8=""),"",MP.R3!E15)</f>
        <v/>
      </c>
      <c r="I8" s="104" t="str">
        <f>IF(OR(F8="No",F8=""),"",MP.R3!N15)</f>
        <v/>
      </c>
      <c r="J8" s="104" t="str">
        <f>IF(OR(F8="No",F8=""),"",MP.R3!V15)</f>
        <v/>
      </c>
      <c r="K8" s="46" t="str">
        <f>Aux!H31</f>
        <v>Incompleto</v>
      </c>
    </row>
    <row r="9" spans="1:12" ht="33" customHeight="1" x14ac:dyDescent="0.25">
      <c r="A9" s="175" t="s">
        <v>702</v>
      </c>
      <c r="B9" s="119" t="s">
        <v>703</v>
      </c>
      <c r="C9" s="106" t="s">
        <v>704</v>
      </c>
      <c r="D9" s="211"/>
      <c r="E9" s="211"/>
      <c r="F9" s="211"/>
      <c r="G9" s="211"/>
      <c r="H9" s="104" t="str">
        <f>IF(OR(F9="No",F9=""),"",MP.R4!E18)</f>
        <v/>
      </c>
      <c r="I9" s="104" t="str">
        <f>IF(OR(F9="No",F9=""),"",MP.R4!N18)</f>
        <v/>
      </c>
      <c r="J9" s="104" t="str">
        <f>IF(OR(F9="No",F9=""),"",MP.R4!V18)</f>
        <v/>
      </c>
      <c r="K9" s="46" t="str">
        <f>Aux!H32</f>
        <v>Incompleto</v>
      </c>
    </row>
    <row r="10" spans="1:12" ht="33" customHeight="1" x14ac:dyDescent="0.25">
      <c r="A10" s="175" t="s">
        <v>705</v>
      </c>
      <c r="B10" s="119" t="s">
        <v>706</v>
      </c>
      <c r="C10" s="106" t="s">
        <v>707</v>
      </c>
      <c r="D10" s="211"/>
      <c r="E10" s="211"/>
      <c r="F10" s="211"/>
      <c r="G10" s="211"/>
      <c r="H10" s="104" t="str">
        <f>IF(OR(F10="No",F10=""),"",MP.R5!E17)</f>
        <v/>
      </c>
      <c r="I10" s="104" t="str">
        <f>IF(OR(F10="No",F10=""),"",MP.R5!N17)</f>
        <v/>
      </c>
      <c r="J10" s="104" t="str">
        <f>IF(OR(F10="No",F10=""),"",MP.R5!V17)</f>
        <v/>
      </c>
      <c r="K10" s="46" t="str">
        <f>Aux!H33</f>
        <v>Incompleto</v>
      </c>
    </row>
    <row r="11" spans="1:12" ht="36" x14ac:dyDescent="0.25">
      <c r="A11" s="175" t="s">
        <v>708</v>
      </c>
      <c r="B11" s="119" t="s">
        <v>709</v>
      </c>
      <c r="C11" s="106" t="s">
        <v>710</v>
      </c>
      <c r="D11" s="211"/>
      <c r="E11" s="211"/>
      <c r="F11" s="211"/>
      <c r="G11" s="211"/>
      <c r="H11" s="104" t="str">
        <f>IF(OR(F11="No",F11=""),"",MP.R6!E16)</f>
        <v/>
      </c>
      <c r="I11" s="104" t="str">
        <f>IF(OR(F11="No",F11=""),"",MP.R6!N16)</f>
        <v/>
      </c>
      <c r="J11" s="104" t="str">
        <f>IF(OR(F11="No",F11=""),"",MP.R6!V16)</f>
        <v/>
      </c>
      <c r="K11" s="46" t="str">
        <f>Aux!H34</f>
        <v>Incompleto</v>
      </c>
    </row>
    <row r="12" spans="1:12" ht="24" x14ac:dyDescent="0.25">
      <c r="A12" s="175" t="s">
        <v>711</v>
      </c>
      <c r="B12" s="119" t="s">
        <v>332</v>
      </c>
      <c r="C12" s="108" t="s">
        <v>147</v>
      </c>
      <c r="D12" s="211"/>
      <c r="E12" s="211"/>
      <c r="F12" s="211"/>
      <c r="G12" s="211"/>
      <c r="H12" s="104" t="str">
        <f>IF(OR(F12="No",F12=""),"",MP.R7!E15)</f>
        <v/>
      </c>
      <c r="I12" s="104" t="str">
        <f>IF(OR(F12="No",F12=""),"",MP.R7!N15)</f>
        <v/>
      </c>
      <c r="J12" s="104" t="str">
        <f>IF(OR(F12="No",F12=""),"",MP.R7!V15)</f>
        <v/>
      </c>
      <c r="K12" s="46" t="str">
        <f>Aux!H35</f>
        <v>Incompleto</v>
      </c>
    </row>
    <row r="13" spans="1:12" ht="33" customHeight="1" x14ac:dyDescent="0.25">
      <c r="A13" s="175" t="s">
        <v>712</v>
      </c>
      <c r="B13" s="119" t="s">
        <v>334</v>
      </c>
      <c r="C13" s="120" t="s">
        <v>605</v>
      </c>
      <c r="D13" s="211"/>
      <c r="E13" s="211"/>
      <c r="F13" s="211"/>
      <c r="G13" s="211"/>
      <c r="H13" s="104" t="str">
        <f>IF(OR(F13="No",F13=""),"",MP.R8!E15)</f>
        <v/>
      </c>
      <c r="I13" s="104" t="str">
        <f>IF(OR(F13="No",F13=""),"",MP.R8!N15)</f>
        <v/>
      </c>
      <c r="J13" s="104" t="str">
        <f>IF(OR(F14="No",F14=""),"",MP.R8!V15)</f>
        <v/>
      </c>
      <c r="K13" s="46" t="str">
        <f>Aux!H36</f>
        <v>Incompleto</v>
      </c>
    </row>
    <row r="14" spans="1:12" s="75" customFormat="1" ht="24" customHeight="1" x14ac:dyDescent="0.25">
      <c r="A14" s="176" t="s">
        <v>713</v>
      </c>
      <c r="B14" s="177" t="s">
        <v>714</v>
      </c>
      <c r="C14" s="120" t="s">
        <v>715</v>
      </c>
      <c r="D14" s="212"/>
      <c r="E14" s="212"/>
      <c r="F14" s="211"/>
      <c r="G14" s="212"/>
      <c r="H14" s="104" t="str">
        <f>IF(OR(F14="No",F14=""),"",MP.R9!E14)</f>
        <v/>
      </c>
      <c r="I14" s="104" t="str">
        <f>IF(OR(F14="No",F14=""),"",MP.R9!N14)</f>
        <v/>
      </c>
      <c r="J14" s="104" t="str">
        <f>IF(OR(F14="No",F14=""),"",MP.R9!V14)</f>
        <v/>
      </c>
      <c r="K14" s="46" t="str">
        <f>Aux!H37</f>
        <v>Incompleto</v>
      </c>
    </row>
    <row r="15" spans="1:12" s="194" customFormat="1" ht="29.25" hidden="1" customHeight="1" x14ac:dyDescent="0.25">
      <c r="A15" s="210" t="s">
        <v>716</v>
      </c>
      <c r="B15" s="211" t="s">
        <v>152</v>
      </c>
      <c r="C15" s="211" t="s">
        <v>153</v>
      </c>
      <c r="D15" s="211"/>
      <c r="E15" s="211"/>
      <c r="F15" s="211"/>
      <c r="G15" s="211"/>
      <c r="H15" s="257" t="str">
        <f>IF(OR(F15="No",F15=""),"",MP.RX!E11)</f>
        <v/>
      </c>
      <c r="I15" s="257" t="str">
        <f>IF(OR(F15="No",F15=""),"",MP.RX!N11)</f>
        <v/>
      </c>
      <c r="J15" s="257" t="str">
        <f>IF(OR(F15="No",F15=""),"",MP.RX!V11)</f>
        <v/>
      </c>
      <c r="K15" s="46" t="str">
        <f>Aux!H38</f>
        <v>Incompleto</v>
      </c>
      <c r="L15" s="256"/>
    </row>
    <row r="16" spans="1:12" s="194" customFormat="1" ht="29.25" customHeight="1" x14ac:dyDescent="0.25">
      <c r="A16" s="210" t="s">
        <v>716</v>
      </c>
      <c r="B16" s="211" t="s">
        <v>152</v>
      </c>
      <c r="C16" s="211" t="s">
        <v>153</v>
      </c>
      <c r="D16" s="211"/>
      <c r="E16" s="211"/>
      <c r="F16" s="211"/>
      <c r="G16" s="211"/>
      <c r="H16" s="257" t="str">
        <f>IF(OR(F16="No",F16=""),"",MP.RX!E12)</f>
        <v/>
      </c>
      <c r="I16" s="257" t="str">
        <f>IF(OR(F16="No",F16=""),"",MP.RX!N12)</f>
        <v/>
      </c>
      <c r="J16" s="257" t="str">
        <f>IF(OR(F16="No",F16=""),"",MP.RX!V12)</f>
        <v/>
      </c>
      <c r="K16" s="258"/>
      <c r="L16" s="256"/>
    </row>
    <row r="17" spans="4:10" ht="48.6" customHeight="1" x14ac:dyDescent="0.25">
      <c r="D17" s="14"/>
      <c r="E17" s="14"/>
      <c r="F17" s="14"/>
      <c r="G17" s="61" t="s">
        <v>607</v>
      </c>
      <c r="H17" s="117">
        <f>MAX(H8:H16)</f>
        <v>0</v>
      </c>
      <c r="I17" s="117">
        <f>MAX(I8:I16)</f>
        <v>0</v>
      </c>
      <c r="J17" s="117">
        <f>MAX(J8:J16)</f>
        <v>0</v>
      </c>
    </row>
    <row r="18" spans="4:10" x14ac:dyDescent="0.25">
      <c r="D18" s="14"/>
      <c r="E18" s="14"/>
      <c r="F18" s="14"/>
      <c r="G18" s="14"/>
      <c r="H18" s="14"/>
    </row>
    <row r="19" spans="4:10" x14ac:dyDescent="0.25">
      <c r="D19" s="14"/>
      <c r="E19" s="14"/>
      <c r="F19" s="14"/>
      <c r="G19" s="14"/>
      <c r="H19" s="14"/>
    </row>
    <row r="20" spans="4:10" x14ac:dyDescent="0.25">
      <c r="D20" s="14"/>
      <c r="E20" s="14"/>
      <c r="F20" s="14"/>
      <c r="G20" s="14"/>
      <c r="H20" s="14"/>
    </row>
    <row r="21" spans="4:10" x14ac:dyDescent="0.25">
      <c r="D21" s="14"/>
      <c r="E21" s="14"/>
      <c r="F21" s="14"/>
      <c r="G21" s="14"/>
      <c r="H21" s="14"/>
    </row>
    <row r="22" spans="4:10" x14ac:dyDescent="0.25">
      <c r="D22" s="14"/>
      <c r="E22" s="14"/>
      <c r="F22" s="14"/>
      <c r="G22" s="14"/>
      <c r="H22" s="14"/>
    </row>
    <row r="23" spans="4:10" x14ac:dyDescent="0.25">
      <c r="D23" s="14"/>
      <c r="E23" s="14"/>
      <c r="F23" s="14"/>
      <c r="G23" s="14"/>
      <c r="H23" s="14"/>
    </row>
    <row r="24" spans="4:10" x14ac:dyDescent="0.25">
      <c r="D24" s="14"/>
      <c r="E24" s="14"/>
      <c r="F24" s="14"/>
      <c r="G24" s="14"/>
      <c r="H24" s="14"/>
    </row>
    <row r="25" spans="4:10" x14ac:dyDescent="0.25">
      <c r="D25" s="14"/>
      <c r="E25" s="14"/>
      <c r="F25" s="14"/>
      <c r="G25" s="14"/>
      <c r="H25" s="14"/>
    </row>
    <row r="26" spans="4:10" x14ac:dyDescent="0.25">
      <c r="D26" s="14"/>
      <c r="E26" s="14"/>
      <c r="F26" s="14"/>
      <c r="G26" s="14"/>
      <c r="H26" s="14"/>
    </row>
    <row r="27" spans="4:10" x14ac:dyDescent="0.25">
      <c r="D27" s="14"/>
      <c r="E27" s="14"/>
      <c r="F27" s="14"/>
      <c r="G27" s="14"/>
      <c r="H27" s="14"/>
    </row>
    <row r="28" spans="4:10" x14ac:dyDescent="0.25">
      <c r="D28" s="14"/>
      <c r="E28" s="14"/>
      <c r="F28" s="14"/>
      <c r="G28" s="14"/>
      <c r="H28" s="14"/>
    </row>
    <row r="29" spans="4:10" x14ac:dyDescent="0.25">
      <c r="D29" s="14"/>
      <c r="E29" s="14"/>
      <c r="F29" s="14"/>
      <c r="G29" s="14"/>
      <c r="H29" s="14"/>
    </row>
    <row r="30" spans="4:10" x14ac:dyDescent="0.25">
      <c r="D30" s="14"/>
      <c r="E30" s="14"/>
      <c r="F30" s="14"/>
      <c r="G30" s="14"/>
      <c r="H30" s="14"/>
    </row>
    <row r="31" spans="4:10" x14ac:dyDescent="0.25">
      <c r="D31" s="14"/>
      <c r="E31" s="14"/>
      <c r="F31" s="14"/>
      <c r="G31" s="14"/>
      <c r="H31" s="14"/>
    </row>
    <row r="32" spans="4:10" x14ac:dyDescent="0.25">
      <c r="D32" s="14"/>
      <c r="E32" s="14"/>
      <c r="F32" s="14"/>
      <c r="G32" s="14"/>
      <c r="H32" s="14"/>
    </row>
    <row r="33" spans="4:8" x14ac:dyDescent="0.25">
      <c r="D33" s="14"/>
      <c r="E33" s="14"/>
      <c r="F33" s="14"/>
      <c r="G33" s="14"/>
      <c r="H33" s="14"/>
    </row>
    <row r="34" spans="4:8" x14ac:dyDescent="0.25">
      <c r="D34" s="14"/>
      <c r="E34" s="14"/>
      <c r="F34" s="14"/>
      <c r="G34" s="14"/>
      <c r="H34" s="14"/>
    </row>
    <row r="35" spans="4:8" x14ac:dyDescent="0.25">
      <c r="D35" s="14"/>
      <c r="E35" s="14"/>
      <c r="F35" s="14"/>
      <c r="G35" s="14"/>
      <c r="H35" s="14"/>
    </row>
    <row r="36" spans="4:8" hidden="1" x14ac:dyDescent="0.25">
      <c r="D36" s="14"/>
      <c r="E36" s="14"/>
      <c r="F36" s="14"/>
      <c r="G36" s="14"/>
      <c r="H36" s="14"/>
    </row>
    <row r="37" spans="4:8" hidden="1" x14ac:dyDescent="0.25">
      <c r="D37" s="14"/>
      <c r="E37" s="14"/>
      <c r="F37" s="14" t="s">
        <v>155</v>
      </c>
      <c r="G37" s="14"/>
      <c r="H37" s="14"/>
    </row>
    <row r="38" spans="4:8" hidden="1" x14ac:dyDescent="0.25">
      <c r="D38" s="14"/>
      <c r="E38" s="14"/>
      <c r="F38" s="14" t="s">
        <v>156</v>
      </c>
      <c r="G38" s="14"/>
      <c r="H38" s="14"/>
    </row>
    <row r="39" spans="4:8" hidden="1" x14ac:dyDescent="0.25">
      <c r="D39" s="14"/>
      <c r="E39" s="14"/>
      <c r="F39" s="14"/>
      <c r="G39" s="14"/>
      <c r="H39" s="14"/>
    </row>
    <row r="40" spans="4:8" hidden="1" x14ac:dyDescent="0.25">
      <c r="D40" s="14"/>
      <c r="E40" s="14"/>
      <c r="F40" s="14"/>
      <c r="G40" s="14"/>
      <c r="H40" s="14"/>
    </row>
    <row r="41" spans="4:8" hidden="1"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x14ac:dyDescent="0.25">
      <c r="D51" s="14"/>
      <c r="E51" s="14"/>
      <c r="F51" s="14"/>
      <c r="G51" s="14"/>
      <c r="H51" s="14"/>
    </row>
    <row r="52" spans="4:8" x14ac:dyDescent="0.25">
      <c r="D52" s="14"/>
      <c r="E52" s="14"/>
      <c r="F52" s="14"/>
      <c r="G52" s="14"/>
      <c r="H52" s="14"/>
    </row>
    <row r="53" spans="4:8" x14ac:dyDescent="0.25">
      <c r="D53" s="14"/>
      <c r="E53" s="14"/>
      <c r="F53" s="14"/>
      <c r="G53" s="14"/>
      <c r="H53" s="14"/>
    </row>
    <row r="54" spans="4:8" x14ac:dyDescent="0.25">
      <c r="D54" s="14"/>
      <c r="E54" s="14"/>
      <c r="F54" s="14"/>
      <c r="G54" s="14"/>
      <c r="H54" s="14"/>
    </row>
    <row r="55" spans="4:8"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ht="15.75" hidden="1" customHeight="1" x14ac:dyDescent="0.25">
      <c r="D73" s="14"/>
      <c r="E73" s="14"/>
      <c r="F73" s="14"/>
      <c r="G73" s="14"/>
      <c r="H73" s="14"/>
    </row>
    <row r="74" spans="4:8" ht="15.75" hidden="1" customHeight="1" x14ac:dyDescent="0.25">
      <c r="D74" s="14"/>
      <c r="E74" s="14"/>
      <c r="F74" s="14"/>
      <c r="G74" s="14"/>
      <c r="H74" s="14"/>
    </row>
    <row r="75" spans="4:8" ht="15.75" hidden="1" customHeight="1" x14ac:dyDescent="0.25">
      <c r="D75" s="14"/>
      <c r="E75" s="14"/>
      <c r="F75" s="14"/>
      <c r="G75" s="14"/>
      <c r="H75" s="14"/>
    </row>
    <row r="76" spans="4:8" ht="15.75" hidden="1" customHeight="1" x14ac:dyDescent="0.25">
      <c r="D76" s="14"/>
      <c r="E76" s="14"/>
      <c r="F76" s="14"/>
      <c r="G76" s="14"/>
      <c r="H76" s="14"/>
    </row>
    <row r="77" spans="4:8" ht="15.75" hidden="1" customHeight="1"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row r="600" spans="4:8" x14ac:dyDescent="0.25">
      <c r="D600" s="14"/>
      <c r="E600" s="14"/>
      <c r="F600" s="14"/>
      <c r="G600" s="14"/>
      <c r="H600" s="14"/>
    </row>
    <row r="601" spans="4:8" x14ac:dyDescent="0.25">
      <c r="D601" s="14"/>
      <c r="E601" s="14"/>
      <c r="F601" s="14"/>
      <c r="G601" s="14"/>
      <c r="H601" s="14"/>
    </row>
    <row r="602" spans="4:8" x14ac:dyDescent="0.25">
      <c r="D602" s="14"/>
      <c r="E602" s="14"/>
      <c r="F602" s="14"/>
      <c r="G602" s="14"/>
      <c r="H602" s="14"/>
    </row>
    <row r="603" spans="4:8" x14ac:dyDescent="0.25">
      <c r="D603" s="14"/>
      <c r="E603" s="14"/>
      <c r="F603" s="14"/>
      <c r="G603" s="14"/>
      <c r="H603" s="14"/>
    </row>
    <row r="604" spans="4:8" x14ac:dyDescent="0.25">
      <c r="D604" s="14"/>
      <c r="E604" s="14"/>
      <c r="F604" s="14"/>
      <c r="G604" s="14"/>
      <c r="H604" s="14"/>
    </row>
  </sheetData>
  <sheetProtection algorithmName="SHA-512" hashValue="QhEr/vtkgvUJAwu6o/QS8Sa0LdSz5kVwId2IZqavHmQNNPJDxhwSGbaosvI/kFLcVv94QyAGsNsN+1bJI9kP5g==" saltValue="cxXz8MOXrxfPPhG4hlS6JA==" spinCount="100000" sheet="1" formatCells="0" formatColumns="0" formatRows="0" insertRows="0" deleteRows="0" autoFilter="0" pivotTables="0"/>
  <mergeCells count="2">
    <mergeCell ref="A4:G4"/>
    <mergeCell ref="H4:K4"/>
  </mergeCells>
  <conditionalFormatting sqref="H6:J17">
    <cfRule type="cellIs" dxfId="674" priority="3" operator="between">
      <formula>6.01</formula>
      <formula>16</formula>
    </cfRule>
    <cfRule type="cellIs" dxfId="673" priority="4" operator="between">
      <formula>3.01</formula>
      <formula>6</formula>
    </cfRule>
    <cfRule type="cellIs" dxfId="672" priority="5" operator="between">
      <formula>1</formula>
      <formula>3</formula>
    </cfRule>
    <cfRule type="containsBlanks" dxfId="671" priority="6">
      <formula>LEN(TRIM(H6))=0</formula>
    </cfRule>
  </conditionalFormatting>
  <conditionalFormatting sqref="K6:K16">
    <cfRule type="containsText" dxfId="670" priority="1" operator="containsText" text="Incompleto">
      <formula>NOT(ISERROR(SEARCH("Incompleto",K6)))</formula>
    </cfRule>
    <cfRule type="containsText" dxfId="669" priority="2" operator="containsText" text="Completo">
      <formula>NOT(ISERROR(SEARCH("Completo",K6)))</formula>
    </cfRule>
  </conditionalFormatting>
  <dataValidations count="1">
    <dataValidation type="list" allowBlank="1" showInputMessage="1" showErrorMessage="1" sqref="F6:F16" xr:uid="{EAF3F22B-AAB3-4B09-AA3D-9992023E1742}">
      <formula1>$F$37:$F$38</formula1>
    </dataValidation>
  </dataValidations>
  <pageMargins left="0.70866141732283472" right="0.70866141732283472" top="0.74803149606299213" bottom="0.74803149606299213" header="0.31496062992125984" footer="0.31496062992125984"/>
  <pageSetup paperSize="8" scale="71" fitToHeight="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8">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(MP)'!A6</f>
        <v>MP.R1</v>
      </c>
      <c r="D5" s="480"/>
      <c r="E5" s="481" t="str">
        <f>'4. Medios Propios (MP)'!B6</f>
        <v>Falta de justificación del encargo a medios propios</v>
      </c>
      <c r="F5" s="482"/>
      <c r="G5" s="114" t="str">
        <f>'4. Medios Propios (MP)'!C6</f>
        <v>No se justifica que el encargo al medio propio sea la solución más adecuada y eficiente desde el punto de vista de buena gestión financiera y de legalidad</v>
      </c>
      <c r="H5" s="112">
        <f>'4. Medios Propios (MP)'!D6</f>
        <v>0</v>
      </c>
      <c r="I5" s="113">
        <f>'4. Medios Propios (MP)'!E6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6" customHeight="1" x14ac:dyDescent="0.25">
      <c r="A10" s="115" t="s">
        <v>717</v>
      </c>
      <c r="B10" s="155" t="s">
        <v>718</v>
      </c>
      <c r="C10" s="215"/>
      <c r="D10" s="215"/>
      <c r="E10" s="118" t="str">
        <f>IF(OR(C10="",D10=""),"",C10*D10)</f>
        <v/>
      </c>
      <c r="F10" s="115" t="s">
        <v>719</v>
      </c>
      <c r="G10" s="315" t="s">
        <v>720</v>
      </c>
      <c r="H10" s="213"/>
      <c r="I10" s="213"/>
      <c r="J10" s="213"/>
      <c r="K10" s="213"/>
      <c r="L10" s="115" t="str">
        <f t="shared" ref="L10:M16" si="0">IF(ISNUMBER(C10),IF(C10+J10&gt;1,C10+J10,1),"")</f>
        <v/>
      </c>
      <c r="M10" s="115" t="str">
        <f t="shared" si="0"/>
        <v/>
      </c>
      <c r="N10" s="118" t="str">
        <f>IF(OR(L10="",M10=""),"",L10*M10)</f>
        <v/>
      </c>
      <c r="O10" s="216"/>
      <c r="P10" s="216"/>
      <c r="Q10" s="308"/>
      <c r="R10" s="213"/>
      <c r="S10" s="213"/>
      <c r="T10" s="115" t="str">
        <f>IF(ISNUMBER($L10),IF($L10+R10&gt;1,$L10+R10,1),"")</f>
        <v/>
      </c>
      <c r="U10" s="115" t="str">
        <f>IF(ISNUMBER($M10),IF($M10+S10&gt;1,$M10+S10,1),"")</f>
        <v/>
      </c>
      <c r="V10" s="118" t="str">
        <f>IF(OR(T10="",U10=""),"",T10*U10)</f>
        <v/>
      </c>
    </row>
    <row r="11" spans="1:22" ht="72" x14ac:dyDescent="0.25">
      <c r="A11" s="115" t="s">
        <v>721</v>
      </c>
      <c r="B11" s="178" t="s">
        <v>722</v>
      </c>
      <c r="C11" s="215"/>
      <c r="D11" s="215"/>
      <c r="E11" s="118" t="str">
        <f t="shared" ref="E11:E16" si="1">IF(OR(C11="",D11=""),"",C11*D11)</f>
        <v/>
      </c>
      <c r="F11" s="115" t="s">
        <v>723</v>
      </c>
      <c r="G11" s="312" t="s">
        <v>724</v>
      </c>
      <c r="H11" s="213"/>
      <c r="I11" s="213"/>
      <c r="J11" s="213"/>
      <c r="K11" s="213"/>
      <c r="L11" s="115" t="str">
        <f t="shared" si="0"/>
        <v/>
      </c>
      <c r="M11" s="115" t="str">
        <f t="shared" si="0"/>
        <v/>
      </c>
      <c r="N11" s="118" t="str">
        <f t="shared" ref="N11:N16" si="2">IF(OR(L11="",M11=""),"",L11*M11)</f>
        <v/>
      </c>
      <c r="O11" s="216"/>
      <c r="P11" s="216"/>
      <c r="Q11" s="308"/>
      <c r="R11" s="213"/>
      <c r="S11" s="213"/>
      <c r="T11" s="115" t="str">
        <f t="shared" ref="T11:T16" si="3">IF(ISNUMBER($L11),IF($L11+R11&gt;1,$L11+R11,1),"")</f>
        <v/>
      </c>
      <c r="U11" s="115" t="str">
        <f t="shared" ref="U11:U16" si="4">IF(ISNUMBER($M11),IF($M11+S11&gt;1,$M11+S11,1),"")</f>
        <v/>
      </c>
      <c r="V11" s="118" t="str">
        <f t="shared" ref="V11:V16" si="5">IF(OR(T11="",U11=""),"",T11*U11)</f>
        <v/>
      </c>
    </row>
    <row r="12" spans="1:22" ht="84" x14ac:dyDescent="0.25">
      <c r="A12" s="115" t="s">
        <v>725</v>
      </c>
      <c r="B12" s="155" t="s">
        <v>726</v>
      </c>
      <c r="C12" s="215"/>
      <c r="D12" s="215"/>
      <c r="E12" s="118" t="str">
        <f t="shared" si="1"/>
        <v/>
      </c>
      <c r="F12" s="115" t="s">
        <v>727</v>
      </c>
      <c r="G12" s="312" t="s">
        <v>724</v>
      </c>
      <c r="H12" s="213"/>
      <c r="I12" s="213"/>
      <c r="J12" s="213"/>
      <c r="K12" s="213"/>
      <c r="L12" s="115" t="str">
        <f t="shared" si="0"/>
        <v/>
      </c>
      <c r="M12" s="115" t="str">
        <f t="shared" si="0"/>
        <v/>
      </c>
      <c r="N12" s="118" t="str">
        <f t="shared" si="2"/>
        <v/>
      </c>
      <c r="O12" s="216"/>
      <c r="P12" s="216"/>
      <c r="Q12" s="308"/>
      <c r="R12" s="213"/>
      <c r="S12" s="213"/>
      <c r="T12" s="115" t="str">
        <f t="shared" si="3"/>
        <v/>
      </c>
      <c r="U12" s="115" t="str">
        <f t="shared" si="4"/>
        <v/>
      </c>
      <c r="V12" s="118" t="str">
        <f t="shared" si="5"/>
        <v/>
      </c>
    </row>
    <row r="13" spans="1:22" ht="72" x14ac:dyDescent="0.25">
      <c r="A13" s="115" t="s">
        <v>728</v>
      </c>
      <c r="B13" s="178" t="s">
        <v>729</v>
      </c>
      <c r="C13" s="215"/>
      <c r="D13" s="215"/>
      <c r="E13" s="118" t="str">
        <f t="shared" si="1"/>
        <v/>
      </c>
      <c r="F13" s="115" t="s">
        <v>730</v>
      </c>
      <c r="G13" s="312" t="s">
        <v>731</v>
      </c>
      <c r="H13" s="213"/>
      <c r="I13" s="213"/>
      <c r="J13" s="213"/>
      <c r="K13" s="213"/>
      <c r="L13" s="115" t="str">
        <f t="shared" si="0"/>
        <v/>
      </c>
      <c r="M13" s="115" t="str">
        <f t="shared" si="0"/>
        <v/>
      </c>
      <c r="N13" s="118" t="str">
        <f t="shared" si="2"/>
        <v/>
      </c>
      <c r="O13" s="216"/>
      <c r="P13" s="216"/>
      <c r="Q13" s="308"/>
      <c r="R13" s="213"/>
      <c r="S13" s="213"/>
      <c r="T13" s="115" t="str">
        <f t="shared" si="3"/>
        <v/>
      </c>
      <c r="U13" s="115" t="str">
        <f t="shared" si="4"/>
        <v/>
      </c>
      <c r="V13" s="118" t="str">
        <f t="shared" si="5"/>
        <v/>
      </c>
    </row>
    <row r="14" spans="1:22" ht="60" x14ac:dyDescent="0.25">
      <c r="A14" s="115" t="s">
        <v>732</v>
      </c>
      <c r="B14" s="179" t="s">
        <v>733</v>
      </c>
      <c r="C14" s="215"/>
      <c r="D14" s="215"/>
      <c r="E14" s="118" t="str">
        <f t="shared" si="1"/>
        <v/>
      </c>
      <c r="F14" s="115" t="s">
        <v>734</v>
      </c>
      <c r="G14" s="311" t="s">
        <v>735</v>
      </c>
      <c r="H14" s="213"/>
      <c r="I14" s="213"/>
      <c r="J14" s="213"/>
      <c r="K14" s="213"/>
      <c r="L14" s="115" t="str">
        <f t="shared" si="0"/>
        <v/>
      </c>
      <c r="M14" s="115" t="str">
        <f t="shared" si="0"/>
        <v/>
      </c>
      <c r="N14" s="118" t="str">
        <f t="shared" si="2"/>
        <v/>
      </c>
      <c r="O14" s="216"/>
      <c r="P14" s="216"/>
      <c r="Q14" s="308"/>
      <c r="R14" s="213"/>
      <c r="S14" s="213"/>
      <c r="T14" s="115" t="str">
        <f t="shared" si="3"/>
        <v/>
      </c>
      <c r="U14" s="115" t="str">
        <f t="shared" si="4"/>
        <v/>
      </c>
      <c r="V14" s="118" t="str">
        <f t="shared" si="5"/>
        <v/>
      </c>
    </row>
    <row r="15" spans="1:22" s="194" customFormat="1" ht="72" hidden="1" customHeight="1" x14ac:dyDescent="0.25">
      <c r="A15" s="213" t="s">
        <v>736</v>
      </c>
      <c r="B15" s="214" t="s">
        <v>201</v>
      </c>
      <c r="C15" s="215"/>
      <c r="D15" s="215"/>
      <c r="E15" s="251" t="str">
        <f t="shared" ref="E15" si="6">IF(OR(C15="",D15=""),"",C15*D15)</f>
        <v/>
      </c>
      <c r="F15" s="213" t="s">
        <v>737</v>
      </c>
      <c r="G15" s="214" t="s">
        <v>203</v>
      </c>
      <c r="H15" s="213"/>
      <c r="I15" s="213"/>
      <c r="J15" s="213"/>
      <c r="K15" s="213"/>
      <c r="L15" s="252" t="str">
        <f t="shared" ref="L15" si="7">IF(ISNUMBER(C15),IF(C15+J15&gt;1,C15+J15,1),"")</f>
        <v/>
      </c>
      <c r="M15" s="252" t="str">
        <f t="shared" ref="M15" si="8">IF(ISNUMBER(D15),IF(D15+K15&gt;1,D15+K15,1),"")</f>
        <v/>
      </c>
      <c r="N15" s="251" t="str">
        <f t="shared" ref="N15" si="9">IF(OR(L15="",M15=""),"",L15*M15)</f>
        <v/>
      </c>
      <c r="O15" s="214" t="s">
        <v>203</v>
      </c>
      <c r="P15" s="216"/>
      <c r="Q15" s="308"/>
      <c r="R15" s="213"/>
      <c r="S15" s="213"/>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213" t="s">
        <v>736</v>
      </c>
      <c r="B16" s="214" t="s">
        <v>201</v>
      </c>
      <c r="C16" s="213"/>
      <c r="D16" s="213"/>
      <c r="E16" s="251" t="str">
        <f t="shared" si="1"/>
        <v/>
      </c>
      <c r="F16" s="213" t="s">
        <v>737</v>
      </c>
      <c r="G16" s="214" t="s">
        <v>203</v>
      </c>
      <c r="H16" s="213"/>
      <c r="I16" s="213"/>
      <c r="J16" s="213"/>
      <c r="K16" s="213"/>
      <c r="L16" s="252" t="str">
        <f t="shared" si="0"/>
        <v/>
      </c>
      <c r="M16" s="252" t="str">
        <f t="shared" si="0"/>
        <v/>
      </c>
      <c r="N16" s="251" t="str">
        <f t="shared" si="2"/>
        <v/>
      </c>
      <c r="O16" s="214" t="s">
        <v>203</v>
      </c>
      <c r="P16" s="216"/>
      <c r="Q16" s="308"/>
      <c r="R16" s="213"/>
      <c r="S16" s="213"/>
      <c r="T16" s="252" t="str">
        <f t="shared" si="3"/>
        <v/>
      </c>
      <c r="U16" s="252" t="str">
        <f t="shared" si="4"/>
        <v/>
      </c>
      <c r="V16" s="251" t="str">
        <f t="shared" si="5"/>
        <v/>
      </c>
    </row>
    <row r="17" spans="1:22"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rsTZvfIehKokEqduJN7uJScXjsx91zECk9IK0+jrVjRJ93Gf7zoIDRUxgYveoMAKM7uXc3eyBmHVu75HnHK4JA==" saltValue="bb4zVFsIzCkwOYtbmdzCTA==" spinCount="100000" sheet="1" formatCells="0" formatColumns="0" formatRows="0" insertRows="0" deleteRows="0" selectLockedCells="1" sort="0" autoFilter="0" pivotTables="0"/>
  <autoFilter ref="A9:V17" xr:uid="{00000000-0001-0000-2300-000000000000}"/>
  <mergeCells count="11">
    <mergeCell ref="A8:B8"/>
    <mergeCell ref="C8:E8"/>
    <mergeCell ref="F8:K8"/>
    <mergeCell ref="L8:N8"/>
    <mergeCell ref="O8:S8"/>
    <mergeCell ref="T8:V8"/>
    <mergeCell ref="C3:I3"/>
    <mergeCell ref="C4:D4"/>
    <mergeCell ref="E4:F4"/>
    <mergeCell ref="C5:D5"/>
    <mergeCell ref="E5:F5"/>
  </mergeCells>
  <conditionalFormatting sqref="E10:E17">
    <cfRule type="containsBlanks" dxfId="668" priority="11">
      <formula>LEN(TRIM(E10))=0</formula>
    </cfRule>
    <cfRule type="cellIs" dxfId="667" priority="12" operator="between">
      <formula>8</formula>
      <formula>16</formula>
    </cfRule>
    <cfRule type="cellIs" dxfId="666" priority="13" operator="between">
      <formula>4</formula>
      <formula>7.99</formula>
    </cfRule>
    <cfRule type="cellIs" dxfId="665" priority="14" operator="between">
      <formula>1</formula>
      <formula>3.99</formula>
    </cfRule>
  </conditionalFormatting>
  <conditionalFormatting sqref="F10:F14">
    <cfRule type="cellIs" dxfId="664" priority="61" operator="between">
      <formula>11</formula>
      <formula>25</formula>
    </cfRule>
    <cfRule type="cellIs" dxfId="663" priority="62" operator="between">
      <formula>6</formula>
      <formula>10</formula>
    </cfRule>
    <cfRule type="cellIs" dxfId="662" priority="63" operator="between">
      <formula>0</formula>
      <formula>5</formula>
    </cfRule>
  </conditionalFormatting>
  <conditionalFormatting sqref="H10:K14 J10:K16 H16:K16 H10:H16">
    <cfRule type="containsText" dxfId="661" priority="60" operator="containsText" text="No">
      <formula>NOT(ISERROR(SEARCH("No",H10)))</formula>
    </cfRule>
  </conditionalFormatting>
  <conditionalFormatting sqref="H10:K16">
    <cfRule type="containsText" dxfId="660" priority="15" operator="containsText" text="Sí">
      <formula>NOT(ISERROR(SEARCH("Sí",H10)))</formula>
    </cfRule>
  </conditionalFormatting>
  <conditionalFormatting sqref="H15:K15">
    <cfRule type="containsText" dxfId="659" priority="16" operator="containsText" text="No">
      <formula>NOT(ISERROR(SEARCH("No",H15)))</formula>
    </cfRule>
  </conditionalFormatting>
  <conditionalFormatting sqref="J10:K16">
    <cfRule type="containsText" dxfId="658" priority="59" operator="containsText" text="Sí">
      <formula>NOT(ISERROR(SEARCH("Sí",J10)))</formula>
    </cfRule>
  </conditionalFormatting>
  <conditionalFormatting sqref="N10:N17">
    <cfRule type="containsBlanks" dxfId="657" priority="7">
      <formula>LEN(TRIM(N10))=0</formula>
    </cfRule>
    <cfRule type="cellIs" dxfId="656" priority="8" operator="between">
      <formula>8</formula>
      <formula>16</formula>
    </cfRule>
    <cfRule type="cellIs" dxfId="655" priority="9" operator="between">
      <formula>4</formula>
      <formula>7.99</formula>
    </cfRule>
    <cfRule type="cellIs" dxfId="654" priority="10" operator="between">
      <formula>1</formula>
      <formula>3.99</formula>
    </cfRule>
  </conditionalFormatting>
  <conditionalFormatting sqref="R10:S16">
    <cfRule type="containsText" dxfId="653" priority="1" operator="containsText" text="Sí">
      <formula>NOT(ISERROR(SEARCH("Sí",R10)))</formula>
    </cfRule>
    <cfRule type="containsText" dxfId="652" priority="2" operator="containsText" text="No">
      <formula>NOT(ISERROR(SEARCH("No",R10)))</formula>
    </cfRule>
  </conditionalFormatting>
  <conditionalFormatting sqref="V10:V17">
    <cfRule type="containsBlanks" dxfId="651" priority="3">
      <formula>LEN(TRIM(V10))=0</formula>
    </cfRule>
    <cfRule type="cellIs" dxfId="650" priority="4" operator="between">
      <formula>8</formula>
      <formula>16</formula>
    </cfRule>
    <cfRule type="cellIs" dxfId="649" priority="5" operator="between">
      <formula>4</formula>
      <formula>7.99</formula>
    </cfRule>
    <cfRule type="cellIs" dxfId="648" priority="6" operator="between">
      <formula>1</formula>
      <formula>3.99</formula>
    </cfRule>
  </conditionalFormatting>
  <dataValidations count="5">
    <dataValidation type="list" allowBlank="1" showInputMessage="1" showErrorMessage="1" sqref="I10:I16" xr:uid="{00000000-0002-0000-2300-000003000000}">
      <formula1>$M$3:$M$5</formula1>
    </dataValidation>
    <dataValidation type="list" allowBlank="1" showInputMessage="1" showErrorMessage="1" sqref="C10:D16" xr:uid="{86E3C3DE-8B04-4C3B-BE04-FA143F4C769B}">
      <formula1>$D$40:$D$43</formula1>
    </dataValidation>
    <dataValidation type="list" allowBlank="1" showInputMessage="1" showErrorMessage="1" sqref="J10:K16 R10:S16" xr:uid="{C2303485-47BE-46A3-80A7-342A5973D276}">
      <formula1>$E$40:$E$43</formula1>
    </dataValidation>
    <dataValidation type="list" allowBlank="1" showInputMessage="1" showErrorMessage="1" sqref="H10:H16" xr:uid="{D9D487D5-866D-4370-9F85-0C5C74710A37}">
      <formula1>$L$3:$L$4</formula1>
    </dataValidation>
    <dataValidation type="date" allowBlank="1" showInputMessage="1" showErrorMessage="1" sqref="Q10:Q16" xr:uid="{D7E93C9D-86F4-4E56-8410-C9A02E62A51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tabColor theme="6"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75"/>
      <c r="P2" s="15"/>
      <c r="Q2" s="15"/>
    </row>
    <row r="3" spans="1:22" s="18" customFormat="1" ht="15" x14ac:dyDescent="0.25">
      <c r="C3" s="458" t="s">
        <v>112</v>
      </c>
      <c r="D3" s="459"/>
      <c r="E3" s="460"/>
      <c r="F3" s="460"/>
      <c r="G3" s="460"/>
      <c r="H3" s="460"/>
      <c r="I3" s="461"/>
      <c r="J3" s="17"/>
      <c r="K3" s="17"/>
      <c r="L3" s="24" t="s">
        <v>157</v>
      </c>
      <c r="M3" s="24" t="s">
        <v>158</v>
      </c>
      <c r="N3" s="17"/>
      <c r="O3" s="294"/>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295"/>
    </row>
    <row r="5" spans="1:22" s="27" customFormat="1" ht="54" customHeight="1" thickBot="1" x14ac:dyDescent="0.3">
      <c r="B5" s="42"/>
      <c r="C5" s="479" t="str">
        <f>'4. Medios Propios (MP)'!A7</f>
        <v>MP.R2</v>
      </c>
      <c r="D5" s="480"/>
      <c r="E5" s="481" t="str">
        <f>'4. Medios Propios (MP)'!B7</f>
        <v>Incumplimiento por el medio propio de los requisitos para serlo</v>
      </c>
      <c r="F5" s="482"/>
      <c r="G5" s="114" t="str">
        <f>'4. Medios Propios (MP)'!C7</f>
        <v xml:space="preserve">No se cumplen los requisitos para ser medio propio personificado o el medio propio ha perdido esa condición </v>
      </c>
      <c r="H5" s="112">
        <f>'4. Medios Propios (MP)'!D7</f>
        <v>0</v>
      </c>
      <c r="I5" s="113">
        <f>'4. Medios Propios (MP)'!E7</f>
        <v>0</v>
      </c>
      <c r="J5" s="15"/>
      <c r="K5" s="15"/>
      <c r="L5" s="15"/>
      <c r="M5" s="26" t="s">
        <v>162</v>
      </c>
      <c r="N5" s="15"/>
      <c r="O5" s="75"/>
    </row>
    <row r="6" spans="1:22" x14ac:dyDescent="0.25">
      <c r="A6" s="15"/>
      <c r="B6" s="15"/>
      <c r="C6" s="15"/>
      <c r="D6" s="15"/>
      <c r="E6" s="15"/>
      <c r="F6" s="15"/>
      <c r="G6" s="15"/>
      <c r="H6" s="15"/>
      <c r="I6" s="15"/>
      <c r="J6" s="15"/>
      <c r="K6" s="15"/>
      <c r="L6" s="15"/>
      <c r="M6" s="15"/>
      <c r="N6" s="15"/>
      <c r="O6" s="7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0.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7.2" customHeight="1" x14ac:dyDescent="0.25">
      <c r="A10" s="115" t="s">
        <v>1105</v>
      </c>
      <c r="B10" s="178" t="s">
        <v>738</v>
      </c>
      <c r="C10" s="215"/>
      <c r="D10" s="215"/>
      <c r="E10" s="118" t="str">
        <f>IF(OR(C10="",D10=""),"",C10*D10)</f>
        <v/>
      </c>
      <c r="F10" s="115" t="s">
        <v>739</v>
      </c>
      <c r="G10" s="313" t="s">
        <v>740</v>
      </c>
      <c r="H10" s="213"/>
      <c r="I10" s="213"/>
      <c r="J10" s="215"/>
      <c r="K10" s="215"/>
      <c r="L10" s="115" t="str">
        <f t="shared" ref="L10:M11"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1106</v>
      </c>
      <c r="B11" s="180" t="s">
        <v>741</v>
      </c>
      <c r="C11" s="215"/>
      <c r="D11" s="215"/>
      <c r="E11" s="118" t="str">
        <f>IF(OR(C11="",D11=""),"",C11*D11)</f>
        <v/>
      </c>
      <c r="F11" s="264" t="s">
        <v>742</v>
      </c>
      <c r="G11" s="313" t="s">
        <v>743</v>
      </c>
      <c r="H11" s="213"/>
      <c r="I11" s="213"/>
      <c r="J11" s="215"/>
      <c r="K11" s="215"/>
      <c r="L11" s="115" t="str">
        <f t="shared" si="0"/>
        <v/>
      </c>
      <c r="M11" s="115" t="str">
        <f t="shared" si="0"/>
        <v/>
      </c>
      <c r="N11" s="118" t="str">
        <f>IF(OR(L11="",M11=""),"",L11*M11)</f>
        <v/>
      </c>
      <c r="O11" s="216"/>
      <c r="P11" s="216"/>
      <c r="Q11" s="308"/>
      <c r="R11" s="215"/>
      <c r="S11" s="215"/>
      <c r="T11" s="115" t="str">
        <f t="shared" ref="T11" si="1">IF(ISNUMBER($L11),IF($L11+R11&gt;1,$L11+R11,1),"")</f>
        <v/>
      </c>
      <c r="U11" s="115" t="str">
        <f t="shared" ref="U11" si="2">IF(ISNUMBER($M11),IF($M11+S11&gt;1,$M11+S11,1),"")</f>
        <v/>
      </c>
      <c r="V11" s="118" t="str">
        <f>IF(OR(T11="",U11=""),"",T11*U11)</f>
        <v/>
      </c>
    </row>
    <row r="12" spans="1:22" s="194" customFormat="1" ht="96" hidden="1" customHeight="1" x14ac:dyDescent="0.25">
      <c r="A12" s="213" t="s">
        <v>1107</v>
      </c>
      <c r="B12" s="214" t="s">
        <v>201</v>
      </c>
      <c r="C12" s="215"/>
      <c r="D12" s="215"/>
      <c r="E12" s="251"/>
      <c r="F12" s="213" t="s">
        <v>744</v>
      </c>
      <c r="G12" s="214" t="s">
        <v>203</v>
      </c>
      <c r="H12" s="213"/>
      <c r="I12" s="213"/>
      <c r="J12" s="215"/>
      <c r="K12" s="215"/>
      <c r="L12" s="252"/>
      <c r="M12" s="252"/>
      <c r="N12" s="251"/>
      <c r="O12" s="214" t="s">
        <v>203</v>
      </c>
      <c r="P12" s="216"/>
      <c r="Q12" s="308"/>
      <c r="R12" s="215"/>
      <c r="S12" s="215"/>
      <c r="T12" s="252"/>
      <c r="U12" s="252"/>
      <c r="V12" s="251"/>
    </row>
    <row r="13" spans="1:22" ht="23.4" customHeight="1" x14ac:dyDescent="0.25">
      <c r="A13" s="213" t="s">
        <v>1107</v>
      </c>
      <c r="B13" s="214" t="s">
        <v>201</v>
      </c>
      <c r="C13" s="213"/>
      <c r="D13" s="213"/>
      <c r="E13" s="251"/>
      <c r="F13" s="213" t="s">
        <v>744</v>
      </c>
      <c r="G13" s="214" t="s">
        <v>203</v>
      </c>
      <c r="H13" s="213"/>
      <c r="I13" s="213"/>
      <c r="J13" s="213"/>
      <c r="K13" s="213"/>
      <c r="L13" s="252"/>
      <c r="M13" s="252" t="str">
        <f>IF(ISNUMBER(D13),IF(D13+K13&gt;1,D13+K13,1),"")</f>
        <v/>
      </c>
      <c r="N13" s="251"/>
      <c r="O13" s="214" t="s">
        <v>203</v>
      </c>
      <c r="P13" s="217"/>
      <c r="Q13" s="308"/>
      <c r="R13" s="213"/>
      <c r="S13" s="213"/>
      <c r="T13" s="252" t="str">
        <f t="shared" ref="T13" si="3">IF(ISNUMBER($L13),IF($L13+R13&gt;1,$L13+R13,1),"")</f>
        <v/>
      </c>
      <c r="U13" s="252" t="str">
        <f>IF(ISNUMBER($M13),IF($M13+S13&gt;1,$M13+S13,1),"")</f>
        <v/>
      </c>
      <c r="V13" s="251" t="str">
        <f>IF(OR(T13="",U13=""),"",T13*U13)</f>
        <v/>
      </c>
    </row>
    <row r="14" spans="1:22" s="194" customFormat="1" ht="48" customHeight="1" x14ac:dyDescent="0.25">
      <c r="A14" s="250"/>
      <c r="B14" s="250"/>
      <c r="C14" s="250"/>
      <c r="D14" s="111" t="s">
        <v>204</v>
      </c>
      <c r="E14" s="253">
        <f>MAX(E10:E13)</f>
        <v>0</v>
      </c>
      <c r="F14" s="250"/>
      <c r="G14" s="250"/>
      <c r="H14" s="250"/>
      <c r="I14" s="250"/>
      <c r="J14" s="250"/>
      <c r="K14" s="250"/>
      <c r="L14" s="250"/>
      <c r="M14" s="111" t="s">
        <v>122</v>
      </c>
      <c r="N14" s="253">
        <f>MAX(N10:N13)</f>
        <v>0</v>
      </c>
      <c r="O14" s="250"/>
      <c r="P14" s="250"/>
      <c r="Q14" s="250"/>
      <c r="S14" s="250"/>
      <c r="T14" s="250"/>
      <c r="U14" s="111" t="s">
        <v>55</v>
      </c>
      <c r="V14" s="253">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vqRWxObbBl6gWW+TmFLsiWOiphka/f7ftMz35VBtmQjbLaDP2NK6+8Yf0rHgGCVyiGZOo3y+1stSuCgTgIBeZQ==" saltValue="qfbzYJi1SbIOF0aoLq/wNw==" spinCount="100000" sheet="1" formatCells="0" formatColumns="0" formatRows="0" insertRows="0" deleteRows="0" selectLockedCells="1" sort="0" autoFilter="0" pivotTables="0"/>
  <autoFilter ref="A9:V12" xr:uid="{00000000-0001-0000-2400-000000000000}"/>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ontainsBlanks" dxfId="647" priority="9">
      <formula>LEN(TRIM(E10))=0</formula>
    </cfRule>
    <cfRule type="cellIs" dxfId="646" priority="10" operator="between">
      <formula>8</formula>
      <formula>16</formula>
    </cfRule>
    <cfRule type="cellIs" dxfId="645" priority="11" operator="between">
      <formula>4</formula>
      <formula>7.99</formula>
    </cfRule>
    <cfRule type="cellIs" dxfId="644" priority="12" operator="between">
      <formula>1</formula>
      <formula>3.99</formula>
    </cfRule>
  </conditionalFormatting>
  <conditionalFormatting sqref="F10:F11">
    <cfRule type="cellIs" dxfId="643" priority="65" operator="between">
      <formula>11</formula>
      <formula>25</formula>
    </cfRule>
    <cfRule type="cellIs" dxfId="642" priority="66" operator="between">
      <formula>6</formula>
      <formula>10</formula>
    </cfRule>
    <cfRule type="cellIs" dxfId="641" priority="67" operator="between">
      <formula>0</formula>
      <formula>5</formula>
    </cfRule>
  </conditionalFormatting>
  <conditionalFormatting sqref="H10:H13">
    <cfRule type="containsText" dxfId="640" priority="63" operator="containsText" text="Sí">
      <formula>NOT(ISERROR(SEARCH("Sí",H10)))</formula>
    </cfRule>
    <cfRule type="containsText" dxfId="639" priority="64" operator="containsText" text="No">
      <formula>NOT(ISERROR(SEARCH("No",H10)))</formula>
    </cfRule>
  </conditionalFormatting>
  <conditionalFormatting sqref="I10:I13">
    <cfRule type="containsText" dxfId="638" priority="60" operator="containsText" text="Bajo">
      <formula>NOT(ISERROR(SEARCH("Bajo",I10)))</formula>
    </cfRule>
    <cfRule type="containsText" dxfId="637" priority="61" operator="containsText" text="Medio">
      <formula>NOT(ISERROR(SEARCH("Medio",I10)))</formula>
    </cfRule>
    <cfRule type="containsText" dxfId="636" priority="62" operator="containsText" text="Alto">
      <formula>NOT(ISERROR(SEARCH("Alto",I10)))</formula>
    </cfRule>
  </conditionalFormatting>
  <dataValidations count="5">
    <dataValidation type="list" allowBlank="1" showInputMessage="1" showErrorMessage="1" sqref="I10:I13" xr:uid="{00000000-0002-0000-2400-000003000000}">
      <formula1>$M$3:$M$5</formula1>
    </dataValidation>
    <dataValidation type="list" allowBlank="1" showInputMessage="1" showErrorMessage="1" sqref="C10:D13" xr:uid="{ED52D54A-CE04-4A6E-947B-AAE8194F1582}">
      <formula1>$D$37:$D$40</formula1>
    </dataValidation>
    <dataValidation type="list" allowBlank="1" showInputMessage="1" showErrorMessage="1" sqref="R10:S13 J10:K13" xr:uid="{97C684D2-A38F-4755-B434-CFB1B00D0CDE}">
      <formula1>$E$37:$E$40</formula1>
    </dataValidation>
    <dataValidation type="list" allowBlank="1" showInputMessage="1" showErrorMessage="1" sqref="H10:H13" xr:uid="{E69E2AC4-7A6D-470B-BAE4-EE6CFFF2A024}">
      <formula1>$L$3:$L$4</formula1>
    </dataValidation>
    <dataValidation type="date" allowBlank="1" showInputMessage="1" showErrorMessage="1" sqref="Q10:Q13" xr:uid="{26C2D047-7949-409C-9A1E-A2E787EAA5B5}">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0">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(MP)'!A8</f>
        <v>MP.R3</v>
      </c>
      <c r="D5" s="480"/>
      <c r="E5" s="481" t="str">
        <f>'4. Medios Propios (MP)'!B8</f>
        <v>Falta de justificación en la selección del medio propio</v>
      </c>
      <c r="F5" s="482"/>
      <c r="G5" s="114"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112">
        <f>'4. Medios Propios (MP)'!D8</f>
        <v>0</v>
      </c>
      <c r="I5" s="113">
        <f>'4. Medios Propios (MP)'!E8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75" customHeight="1" x14ac:dyDescent="0.25">
      <c r="A10" s="115" t="s">
        <v>1108</v>
      </c>
      <c r="B10" s="178" t="s">
        <v>745</v>
      </c>
      <c r="C10" s="215"/>
      <c r="D10" s="215"/>
      <c r="E10" s="118" t="str">
        <f>IF(OR(C10="",D10=""),"",C10*D10)</f>
        <v/>
      </c>
      <c r="F10" s="115" t="s">
        <v>746</v>
      </c>
      <c r="G10" s="313" t="s">
        <v>747</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1109</v>
      </c>
      <c r="B11" s="178" t="s">
        <v>748</v>
      </c>
      <c r="C11" s="215"/>
      <c r="D11" s="215"/>
      <c r="E11" s="118" t="str">
        <f>IF(OR(C11="",D11=""),"",C11*D11)</f>
        <v/>
      </c>
      <c r="F11" s="115" t="s">
        <v>749</v>
      </c>
      <c r="G11" s="312" t="s">
        <v>750</v>
      </c>
      <c r="H11" s="213"/>
      <c r="I11" s="213"/>
      <c r="J11" s="215"/>
      <c r="K11" s="215"/>
      <c r="L11" s="115" t="str">
        <f t="shared" si="0"/>
        <v/>
      </c>
      <c r="M11" s="115" t="str">
        <f t="shared" si="0"/>
        <v/>
      </c>
      <c r="N11" s="118" t="str">
        <f>IF(OR(L11="",M11=""),"",L11*M11)</f>
        <v/>
      </c>
      <c r="O11" s="216"/>
      <c r="P11" s="216"/>
      <c r="Q11" s="308"/>
      <c r="R11" s="215"/>
      <c r="S11" s="215"/>
      <c r="T11" s="115" t="str">
        <f t="shared" ref="T11:T14" si="1">IF(ISNUMBER($L11),IF($L11+R11&gt;1,$L11+R11,1),"")</f>
        <v/>
      </c>
      <c r="U11" s="115" t="str">
        <f t="shared" ref="U11:U14" si="2">IF(ISNUMBER($M11),IF($M11+S11&gt;1,$M11+S11,1),"")</f>
        <v/>
      </c>
      <c r="V11" s="118" t="str">
        <f>IF(OR(T11="",U11=""),"",T11*U11)</f>
        <v/>
      </c>
    </row>
    <row r="12" spans="1:22" ht="72" x14ac:dyDescent="0.25">
      <c r="A12" s="115" t="s">
        <v>1110</v>
      </c>
      <c r="B12" s="178" t="s">
        <v>751</v>
      </c>
      <c r="C12" s="215"/>
      <c r="D12" s="215"/>
      <c r="E12" s="118" t="str">
        <f>IF(OR(C12="",D12=""),"",C12*D12)</f>
        <v/>
      </c>
      <c r="F12" s="115" t="s">
        <v>752</v>
      </c>
      <c r="G12" s="312" t="s">
        <v>753</v>
      </c>
      <c r="H12" s="213"/>
      <c r="I12" s="213"/>
      <c r="J12" s="215"/>
      <c r="K12" s="215"/>
      <c r="L12" s="115" t="str">
        <f t="shared" si="0"/>
        <v/>
      </c>
      <c r="M12" s="115" t="str">
        <f t="shared" si="0"/>
        <v/>
      </c>
      <c r="N12" s="118" t="str">
        <f>IF(OR(L12="",M12=""),"",L12*M12)</f>
        <v/>
      </c>
      <c r="O12" s="216"/>
      <c r="P12" s="216"/>
      <c r="Q12" s="308"/>
      <c r="R12" s="215"/>
      <c r="S12" s="215"/>
      <c r="T12" s="115" t="str">
        <f t="shared" si="1"/>
        <v/>
      </c>
      <c r="U12" s="115" t="str">
        <f t="shared" si="2"/>
        <v/>
      </c>
      <c r="V12" s="118" t="str">
        <f>IF(OR(T12="",U12=""),"",T12*U12)</f>
        <v/>
      </c>
    </row>
    <row r="13" spans="1:22" s="194" customFormat="1" ht="72" hidden="1" customHeight="1" x14ac:dyDescent="0.25">
      <c r="A13" s="213" t="s">
        <v>1111</v>
      </c>
      <c r="B13" s="214" t="s">
        <v>201</v>
      </c>
      <c r="C13" s="215"/>
      <c r="D13" s="215"/>
      <c r="E13" s="251" t="str">
        <f>IF(OR(C13="",D13=""),"",C13*D13)</f>
        <v/>
      </c>
      <c r="F13" s="213" t="s">
        <v>754</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1111</v>
      </c>
      <c r="B14" s="214" t="s">
        <v>201</v>
      </c>
      <c r="C14" s="213"/>
      <c r="D14" s="213"/>
      <c r="E14" s="251" t="str">
        <f>IF(OR(C14="",D14=""),"",C14*D14)</f>
        <v/>
      </c>
      <c r="F14" s="213" t="s">
        <v>754</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si="1"/>
        <v/>
      </c>
      <c r="U14" s="252" t="str">
        <f t="shared" si="2"/>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MAX(N8:N14)</f>
        <v>0</v>
      </c>
      <c r="O15" s="140"/>
      <c r="P15" s="140"/>
      <c r="Q15" s="140"/>
      <c r="R15" s="140"/>
      <c r="S15" s="140"/>
      <c r="T15" s="140"/>
      <c r="U15" s="50" t="s">
        <v>55</v>
      </c>
      <c r="V15" s="117">
        <f>MAX(V8:V14)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jWidsOLZPJNQhwJNwcwZi8Wy43xr5bbxj5+e0wUusSKFurpizWYiswhtSp6BMUe1+gWgwXbXr9fZCGEKWQzMag==" saltValue="CbAHaeKnGbsE4qfZf0LdkQ==" spinCount="100000" sheet="1" formatCells="0" formatColumns="0" formatRows="0" insertRows="0" deleteRows="0" selectLockedCells="1" sort="0" autoFilter="0" pivotTables="0"/>
  <autoFilter ref="A9:V15" xr:uid="{00000000-0001-0000-25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635" priority="9">
      <formula>LEN(TRIM(E10))=0</formula>
    </cfRule>
    <cfRule type="cellIs" dxfId="634" priority="10" operator="between">
      <formula>8</formula>
      <formula>16</formula>
    </cfRule>
    <cfRule type="cellIs" dxfId="633" priority="11" operator="between">
      <formula>4</formula>
      <formula>7.99</formula>
    </cfRule>
    <cfRule type="cellIs" dxfId="632" priority="12" operator="between">
      <formula>1</formula>
      <formula>3.99</formula>
    </cfRule>
  </conditionalFormatting>
  <conditionalFormatting sqref="F10:F12">
    <cfRule type="cellIs" dxfId="631" priority="74" operator="between">
      <formula>11</formula>
      <formula>25</formula>
    </cfRule>
    <cfRule type="cellIs" dxfId="630" priority="75" operator="between">
      <formula>6</formula>
      <formula>10</formula>
    </cfRule>
    <cfRule type="cellIs" dxfId="629" priority="76" operator="between">
      <formula>0</formula>
      <formula>5</formula>
    </cfRule>
  </conditionalFormatting>
  <conditionalFormatting sqref="H10:H14">
    <cfRule type="containsText" dxfId="628" priority="16" operator="containsText" text="Sí">
      <formula>NOT(ISERROR(SEARCH("Sí",H10)))</formula>
    </cfRule>
    <cfRule type="containsText" dxfId="627" priority="17" operator="containsText" text="No">
      <formula>NOT(ISERROR(SEARCH("No",H10)))</formula>
    </cfRule>
  </conditionalFormatting>
  <conditionalFormatting sqref="I10:I14">
    <cfRule type="containsText" dxfId="626" priority="13" operator="containsText" text="Bajo">
      <formula>NOT(ISERROR(SEARCH("Bajo",I10)))</formula>
    </cfRule>
    <cfRule type="containsText" dxfId="625" priority="14" operator="containsText" text="Medio">
      <formula>NOT(ISERROR(SEARCH("Medio",I10)))</formula>
    </cfRule>
    <cfRule type="containsText" dxfId="624" priority="15" operator="containsText" text="Alto">
      <formula>NOT(ISERROR(SEARCH("Alto",I10)))</formula>
    </cfRule>
  </conditionalFormatting>
  <conditionalFormatting sqref="N10:N15">
    <cfRule type="containsBlanks" dxfId="623" priority="5">
      <formula>LEN(TRIM(N10))=0</formula>
    </cfRule>
    <cfRule type="cellIs" dxfId="622" priority="6" operator="between">
      <formula>8</formula>
      <formula>16</formula>
    </cfRule>
    <cfRule type="cellIs" dxfId="621" priority="7" operator="between">
      <formula>4</formula>
      <formula>7.99</formula>
    </cfRule>
    <cfRule type="cellIs" dxfId="620" priority="8" operator="between">
      <formula>1</formula>
      <formula>3.99</formula>
    </cfRule>
  </conditionalFormatting>
  <conditionalFormatting sqref="V10:V15">
    <cfRule type="containsBlanks" dxfId="619" priority="1">
      <formula>LEN(TRIM(V10))=0</formula>
    </cfRule>
    <cfRule type="cellIs" dxfId="618" priority="2" operator="between">
      <formula>8</formula>
      <formula>16</formula>
    </cfRule>
    <cfRule type="cellIs" dxfId="617" priority="3" operator="between">
      <formula>4</formula>
      <formula>7.99</formula>
    </cfRule>
    <cfRule type="cellIs" dxfId="616" priority="4" operator="between">
      <formula>1</formula>
      <formula>3.99</formula>
    </cfRule>
  </conditionalFormatting>
  <dataValidations count="5">
    <dataValidation type="list" allowBlank="1" showInputMessage="1" showErrorMessage="1" sqref="I10:I14" xr:uid="{00000000-0002-0000-2500-000003000000}">
      <formula1>$M$3:$M$5</formula1>
    </dataValidation>
    <dataValidation type="list" allowBlank="1" showInputMessage="1" showErrorMessage="1" sqref="C10:D14" xr:uid="{22DE940D-CD08-44AE-B65B-DAC6CAF1E474}">
      <formula1>$D$38:$D$41</formula1>
    </dataValidation>
    <dataValidation type="list" allowBlank="1" showInputMessage="1" showErrorMessage="1" sqref="J10:K14 R10:S14" xr:uid="{BD6CF38C-3B3F-4D75-85E5-BDCC39C354DA}">
      <formula1>$E$38:$E$41</formula1>
    </dataValidation>
    <dataValidation type="list" allowBlank="1" showInputMessage="1" showErrorMessage="1" sqref="H10:H14" xr:uid="{0E5015F1-8CB3-4199-87E0-57AC4F09EA37}">
      <formula1>$L$3:$L$4</formula1>
    </dataValidation>
    <dataValidation type="date" allowBlank="1" showInputMessage="1" showErrorMessage="1" sqref="Q10:Q14" xr:uid="{416F2503-DC77-4B11-B154-66E53A6D63B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1">
    <tabColor theme="6" tint="0.39997558519241921"/>
    <pageSetUpPr fitToPage="1"/>
  </sheetPr>
  <dimension ref="A1:V44"/>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(MP)'!A9</f>
        <v>MP.R4</v>
      </c>
      <c r="D5" s="480"/>
      <c r="E5" s="481" t="str">
        <f>'4. Medios Propios (MP)'!B9</f>
        <v xml:space="preserve">Aplicación incorrecta de las tarifas y costes </v>
      </c>
      <c r="F5" s="482"/>
      <c r="G5" s="114" t="str">
        <f>'4. Medios Propios (MP)'!C9</f>
        <v xml:space="preserve">Falta de justificación o aplicación incorrecta de las tarifas y costes en la elaboración del presupuesto  </v>
      </c>
      <c r="H5" s="112">
        <f>'4. Medios Propios (MP)'!D9</f>
        <v>0</v>
      </c>
      <c r="I5" s="113">
        <f>'4. Medios Propios (MP)'!E9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8.4" customHeight="1" x14ac:dyDescent="0.25">
      <c r="A10" s="115" t="s">
        <v>755</v>
      </c>
      <c r="B10" s="178" t="s">
        <v>756</v>
      </c>
      <c r="C10" s="215"/>
      <c r="D10" s="215"/>
      <c r="E10" s="118" t="str">
        <f t="shared" ref="E10:E17" si="0">IF(OR(C10="",D10=""),"",C10*D10)</f>
        <v/>
      </c>
      <c r="F10" s="115" t="s">
        <v>757</v>
      </c>
      <c r="G10" s="313" t="s">
        <v>758</v>
      </c>
      <c r="H10" s="213"/>
      <c r="I10" s="213"/>
      <c r="J10" s="215"/>
      <c r="K10" s="215"/>
      <c r="L10" s="115" t="str">
        <f t="shared" ref="L10:M17" si="1">IF(ISNUMBER(C10),IF(C10+J10&gt;1,C10+J10,1),"")</f>
        <v/>
      </c>
      <c r="M10" s="115" t="str">
        <f t="shared" si="1"/>
        <v/>
      </c>
      <c r="N10" s="118" t="str">
        <f t="shared" ref="N10:N17" si="2">IF(OR(L10="",M10=""),"",L10*M10)</f>
        <v/>
      </c>
      <c r="O10" s="216"/>
      <c r="P10" s="216"/>
      <c r="Q10" s="308"/>
      <c r="R10" s="215"/>
      <c r="S10" s="215"/>
      <c r="T10" s="115" t="str">
        <f>IF(ISNUMBER($L10),IF($L10+R10&gt;1,$L10+R10,1),"")</f>
        <v/>
      </c>
      <c r="U10" s="115" t="str">
        <f>IF(ISNUMBER($M10),IF($M10+S10&gt;1,$M10+S10,1),"")</f>
        <v/>
      </c>
      <c r="V10" s="118" t="str">
        <f t="shared" ref="V10:V17" si="3">IF(OR(T10="",U10=""),"",T10*U10)</f>
        <v/>
      </c>
    </row>
    <row r="11" spans="1:22" ht="96" customHeight="1" x14ac:dyDescent="0.25">
      <c r="A11" s="115" t="s">
        <v>759</v>
      </c>
      <c r="B11" s="178" t="s">
        <v>760</v>
      </c>
      <c r="C11" s="215"/>
      <c r="D11" s="215"/>
      <c r="E11" s="118" t="str">
        <f t="shared" si="0"/>
        <v/>
      </c>
      <c r="F11" s="115" t="s">
        <v>761</v>
      </c>
      <c r="G11" s="313" t="s">
        <v>762</v>
      </c>
      <c r="H11" s="213"/>
      <c r="I11" s="213"/>
      <c r="J11" s="215"/>
      <c r="K11" s="215"/>
      <c r="L11" s="115" t="str">
        <f t="shared" si="1"/>
        <v/>
      </c>
      <c r="M11" s="115" t="str">
        <f t="shared" si="1"/>
        <v/>
      </c>
      <c r="N11" s="118" t="str">
        <f t="shared" si="2"/>
        <v/>
      </c>
      <c r="O11" s="216"/>
      <c r="P11" s="216"/>
      <c r="Q11" s="308"/>
      <c r="R11" s="215"/>
      <c r="S11" s="215"/>
      <c r="T11" s="115" t="str">
        <f t="shared" ref="T11:T17" si="4">IF(ISNUMBER($L11),IF($L11+R11&gt;1,$L11+R11,1),"")</f>
        <v/>
      </c>
      <c r="U11" s="115" t="str">
        <f t="shared" ref="U11:U17" si="5">IF(ISNUMBER($M11),IF($M11+S11&gt;1,$M11+S11,1),"")</f>
        <v/>
      </c>
      <c r="V11" s="118" t="str">
        <f t="shared" si="3"/>
        <v/>
      </c>
    </row>
    <row r="12" spans="1:22" ht="72" x14ac:dyDescent="0.25">
      <c r="A12" s="115" t="s">
        <v>763</v>
      </c>
      <c r="B12" s="178" t="s">
        <v>764</v>
      </c>
      <c r="C12" s="215"/>
      <c r="D12" s="215"/>
      <c r="E12" s="118" t="str">
        <f t="shared" si="0"/>
        <v/>
      </c>
      <c r="F12" s="115" t="s">
        <v>765</v>
      </c>
      <c r="G12" s="313" t="s">
        <v>762</v>
      </c>
      <c r="H12" s="213"/>
      <c r="I12" s="213"/>
      <c r="J12" s="215"/>
      <c r="K12" s="215"/>
      <c r="L12" s="115" t="str">
        <f t="shared" si="1"/>
        <v/>
      </c>
      <c r="M12" s="115" t="str">
        <f t="shared" si="1"/>
        <v/>
      </c>
      <c r="N12" s="118" t="str">
        <f t="shared" si="2"/>
        <v/>
      </c>
      <c r="O12" s="216"/>
      <c r="P12" s="216"/>
      <c r="Q12" s="308"/>
      <c r="R12" s="215"/>
      <c r="S12" s="215"/>
      <c r="T12" s="115" t="str">
        <f t="shared" si="4"/>
        <v/>
      </c>
      <c r="U12" s="115" t="str">
        <f t="shared" si="5"/>
        <v/>
      </c>
      <c r="V12" s="118" t="str">
        <f t="shared" si="3"/>
        <v/>
      </c>
    </row>
    <row r="13" spans="1:22" ht="48" x14ac:dyDescent="0.25">
      <c r="A13" s="115" t="s">
        <v>766</v>
      </c>
      <c r="B13" s="178" t="s">
        <v>767</v>
      </c>
      <c r="C13" s="215"/>
      <c r="D13" s="215"/>
      <c r="E13" s="118" t="str">
        <f t="shared" si="0"/>
        <v/>
      </c>
      <c r="F13" s="115" t="s">
        <v>768</v>
      </c>
      <c r="G13" s="313" t="s">
        <v>769</v>
      </c>
      <c r="H13" s="213"/>
      <c r="I13" s="213"/>
      <c r="J13" s="215"/>
      <c r="K13" s="215"/>
      <c r="L13" s="115" t="str">
        <f t="shared" si="1"/>
        <v/>
      </c>
      <c r="M13" s="115" t="str">
        <f t="shared" si="1"/>
        <v/>
      </c>
      <c r="N13" s="118" t="str">
        <f t="shared" si="2"/>
        <v/>
      </c>
      <c r="O13" s="216"/>
      <c r="P13" s="216"/>
      <c r="Q13" s="308"/>
      <c r="R13" s="215"/>
      <c r="S13" s="215"/>
      <c r="T13" s="115" t="str">
        <f t="shared" si="4"/>
        <v/>
      </c>
      <c r="U13" s="115" t="str">
        <f t="shared" si="5"/>
        <v/>
      </c>
      <c r="V13" s="118" t="str">
        <f t="shared" si="3"/>
        <v/>
      </c>
    </row>
    <row r="14" spans="1:22" ht="48" x14ac:dyDescent="0.25">
      <c r="A14" s="115" t="s">
        <v>770</v>
      </c>
      <c r="B14" s="178" t="s">
        <v>771</v>
      </c>
      <c r="C14" s="215"/>
      <c r="D14" s="215"/>
      <c r="E14" s="118" t="str">
        <f t="shared" si="0"/>
        <v/>
      </c>
      <c r="F14" s="115" t="s">
        <v>772</v>
      </c>
      <c r="G14" s="313" t="s">
        <v>773</v>
      </c>
      <c r="H14" s="213"/>
      <c r="I14" s="213"/>
      <c r="J14" s="215"/>
      <c r="K14" s="215"/>
      <c r="L14" s="115" t="str">
        <f t="shared" si="1"/>
        <v/>
      </c>
      <c r="M14" s="115" t="str">
        <f t="shared" si="1"/>
        <v/>
      </c>
      <c r="N14" s="118" t="str">
        <f t="shared" si="2"/>
        <v/>
      </c>
      <c r="O14" s="216"/>
      <c r="P14" s="216"/>
      <c r="Q14" s="308"/>
      <c r="R14" s="215"/>
      <c r="S14" s="215"/>
      <c r="T14" s="115" t="str">
        <f t="shared" si="4"/>
        <v/>
      </c>
      <c r="U14" s="115" t="str">
        <f t="shared" si="5"/>
        <v/>
      </c>
      <c r="V14" s="118" t="str">
        <f t="shared" si="3"/>
        <v/>
      </c>
    </row>
    <row r="15" spans="1:22" s="69" customFormat="1" ht="72" customHeight="1" x14ac:dyDescent="0.25">
      <c r="A15" s="115" t="s">
        <v>774</v>
      </c>
      <c r="B15" s="178" t="s">
        <v>935</v>
      </c>
      <c r="C15" s="215"/>
      <c r="D15" s="215"/>
      <c r="E15" s="118" t="str">
        <f t="shared" si="0"/>
        <v/>
      </c>
      <c r="F15" s="182" t="s">
        <v>775</v>
      </c>
      <c r="G15" s="312" t="s">
        <v>776</v>
      </c>
      <c r="H15" s="213"/>
      <c r="I15" s="218"/>
      <c r="J15" s="215"/>
      <c r="K15" s="215"/>
      <c r="L15" s="181" t="str">
        <f t="shared" ref="L15:L16" si="6">IF(ISNUMBER(C15),IF(C15+J15&gt;1,C15+J15,1),"")</f>
        <v/>
      </c>
      <c r="M15" s="181" t="str">
        <f t="shared" ref="M15:M16" si="7">IF(ISNUMBER(D15),IF(D15+K15&gt;1,D15+K15,1),"")</f>
        <v/>
      </c>
      <c r="N15" s="118" t="str">
        <f t="shared" si="2"/>
        <v/>
      </c>
      <c r="O15" s="219" t="s">
        <v>203</v>
      </c>
      <c r="P15" s="220"/>
      <c r="Q15" s="308"/>
      <c r="R15" s="215"/>
      <c r="S15" s="215"/>
      <c r="T15" s="181" t="str">
        <f t="shared" ref="T15:T16" si="8">IF(ISNUMBER($L15),IF($L15+R15&gt;1,$L15+R15,1),"")</f>
        <v/>
      </c>
      <c r="U15" s="181" t="str">
        <f t="shared" ref="U15:U16" si="9">IF(ISNUMBER($M15),IF($M15+S15&gt;1,$M15+S15,1),"")</f>
        <v/>
      </c>
      <c r="V15" s="118" t="str">
        <f t="shared" si="3"/>
        <v/>
      </c>
    </row>
    <row r="16" spans="1:22" s="194" customFormat="1" ht="72" hidden="1" customHeight="1" x14ac:dyDescent="0.25">
      <c r="A16" s="213" t="s">
        <v>777</v>
      </c>
      <c r="B16" s="214" t="s">
        <v>201</v>
      </c>
      <c r="C16" s="215"/>
      <c r="D16" s="215"/>
      <c r="E16" s="251" t="str">
        <f t="shared" ref="E16" si="10">IF(OR(C16="",D16=""),"",C16*D16)</f>
        <v/>
      </c>
      <c r="F16" s="213" t="s">
        <v>778</v>
      </c>
      <c r="G16" s="214" t="s">
        <v>203</v>
      </c>
      <c r="H16" s="213"/>
      <c r="I16" s="213"/>
      <c r="J16" s="215"/>
      <c r="K16" s="215"/>
      <c r="L16" s="252" t="str">
        <f t="shared" si="6"/>
        <v/>
      </c>
      <c r="M16" s="252" t="str">
        <f t="shared" si="7"/>
        <v/>
      </c>
      <c r="N16" s="251" t="str">
        <f t="shared" ref="N16" si="11">IF(OR(L16="",M16=""),"",L16*M16)</f>
        <v/>
      </c>
      <c r="O16" s="214" t="s">
        <v>203</v>
      </c>
      <c r="P16" s="217"/>
      <c r="Q16" s="308"/>
      <c r="R16" s="215"/>
      <c r="S16" s="215"/>
      <c r="T16" s="252" t="str">
        <f t="shared" si="8"/>
        <v/>
      </c>
      <c r="U16" s="252" t="str">
        <f t="shared" si="9"/>
        <v/>
      </c>
      <c r="V16" s="251" t="str">
        <f t="shared" ref="V16" si="12">IF(OR(T16="",U16=""),"",T16*U16)</f>
        <v/>
      </c>
    </row>
    <row r="17" spans="1:22" s="194" customFormat="1" ht="72" customHeight="1" x14ac:dyDescent="0.25">
      <c r="A17" s="213" t="s">
        <v>777</v>
      </c>
      <c r="B17" s="214" t="s">
        <v>201</v>
      </c>
      <c r="C17" s="213"/>
      <c r="D17" s="213"/>
      <c r="E17" s="251" t="str">
        <f t="shared" si="0"/>
        <v/>
      </c>
      <c r="F17" s="213" t="s">
        <v>778</v>
      </c>
      <c r="G17" s="214" t="s">
        <v>203</v>
      </c>
      <c r="H17" s="213"/>
      <c r="I17" s="213"/>
      <c r="J17" s="213"/>
      <c r="K17" s="213"/>
      <c r="L17" s="252" t="str">
        <f t="shared" si="1"/>
        <v/>
      </c>
      <c r="M17" s="252" t="str">
        <f t="shared" si="1"/>
        <v/>
      </c>
      <c r="N17" s="251" t="str">
        <f t="shared" si="2"/>
        <v/>
      </c>
      <c r="O17" s="214" t="s">
        <v>203</v>
      </c>
      <c r="P17" s="217"/>
      <c r="Q17" s="308"/>
      <c r="R17" s="213"/>
      <c r="S17" s="213"/>
      <c r="T17" s="252" t="str">
        <f t="shared" si="4"/>
        <v/>
      </c>
      <c r="U17" s="252" t="str">
        <f t="shared" si="5"/>
        <v/>
      </c>
      <c r="V17" s="251" t="str">
        <f t="shared" si="3"/>
        <v/>
      </c>
    </row>
    <row r="18" spans="1:22" ht="48" customHeight="1" x14ac:dyDescent="0.25">
      <c r="A18" s="140"/>
      <c r="B18" s="140"/>
      <c r="C18" s="140"/>
      <c r="D18" s="111" t="s">
        <v>204</v>
      </c>
      <c r="E18" s="117">
        <f>MAX(E11:E17)</f>
        <v>0</v>
      </c>
      <c r="F18" s="140"/>
      <c r="G18" s="140"/>
      <c r="H18" s="140"/>
      <c r="I18" s="140"/>
      <c r="J18" s="140"/>
      <c r="K18" s="140"/>
      <c r="L18" s="140"/>
      <c r="M18" s="50" t="s">
        <v>122</v>
      </c>
      <c r="N18" s="117">
        <f>MAX(N11:N17)</f>
        <v>0</v>
      </c>
      <c r="O18" s="140"/>
      <c r="P18" s="140"/>
      <c r="Q18" s="140"/>
      <c r="R18" s="140"/>
      <c r="S18" s="140"/>
      <c r="T18" s="140"/>
      <c r="U18" s="50" t="s">
        <v>55</v>
      </c>
      <c r="V18" s="117">
        <f>MAX(V11:V17)</f>
        <v>0</v>
      </c>
    </row>
    <row r="41" spans="4:5" hidden="1" x14ac:dyDescent="0.25">
      <c r="D41" s="16">
        <v>1</v>
      </c>
      <c r="E41" s="16">
        <v>-1</v>
      </c>
    </row>
    <row r="42" spans="4:5" hidden="1" x14ac:dyDescent="0.25">
      <c r="D42" s="16">
        <v>2</v>
      </c>
      <c r="E42" s="16">
        <v>-2</v>
      </c>
    </row>
    <row r="43" spans="4:5" hidden="1" x14ac:dyDescent="0.25">
      <c r="D43" s="16">
        <v>3</v>
      </c>
      <c r="E43" s="16">
        <v>-3</v>
      </c>
    </row>
    <row r="44" spans="4:5" hidden="1" x14ac:dyDescent="0.25">
      <c r="D44" s="16">
        <v>4</v>
      </c>
      <c r="E44" s="16">
        <v>-4</v>
      </c>
    </row>
  </sheetData>
  <sheetProtection algorithmName="SHA-512" hashValue="WL72ZEBXKQQ0JJrz77e2Y9Jvw0K08dMVE5u5h9Jdp9K5f4e7fMcIWgC06fx/PEAuG7hfhj8XlChfVoXRPD6sdQ==" saltValue="6BEld5xyghtvPtPOrRdvuA==" spinCount="100000" sheet="1" formatCells="0" formatColumns="0" formatRows="0" insertRows="0" deleteRows="0" selectLockedCells="1" sort="0" autoFilter="0" pivotTables="0"/>
  <autoFilter ref="A9:V18" xr:uid="{00000000-0001-0000-2600-000000000000}"/>
  <mergeCells count="11">
    <mergeCell ref="A8:B8"/>
    <mergeCell ref="C8:E8"/>
    <mergeCell ref="F8:K8"/>
    <mergeCell ref="L8:N8"/>
    <mergeCell ref="O8:S8"/>
    <mergeCell ref="T8:V8"/>
    <mergeCell ref="C3:I3"/>
    <mergeCell ref="C4:D4"/>
    <mergeCell ref="E4:F4"/>
    <mergeCell ref="C5:D5"/>
    <mergeCell ref="E5:F5"/>
  </mergeCells>
  <conditionalFormatting sqref="E10:E18">
    <cfRule type="containsBlanks" dxfId="615" priority="9">
      <formula>LEN(TRIM(E10))=0</formula>
    </cfRule>
    <cfRule type="cellIs" dxfId="614" priority="10" operator="between">
      <formula>8</formula>
      <formula>16</formula>
    </cfRule>
    <cfRule type="cellIs" dxfId="613" priority="11" operator="between">
      <formula>4</formula>
      <formula>7.99</formula>
    </cfRule>
    <cfRule type="cellIs" dxfId="612" priority="12" operator="between">
      <formula>1</formula>
      <formula>3.99</formula>
    </cfRule>
  </conditionalFormatting>
  <conditionalFormatting sqref="F10:F14">
    <cfRule type="cellIs" dxfId="611" priority="92" operator="between">
      <formula>11</formula>
      <formula>25</formula>
    </cfRule>
    <cfRule type="cellIs" dxfId="610" priority="93" operator="between">
      <formula>6</formula>
      <formula>10</formula>
    </cfRule>
    <cfRule type="cellIs" dxfId="609" priority="94" operator="between">
      <formula>0</formula>
      <formula>5</formula>
    </cfRule>
  </conditionalFormatting>
  <conditionalFormatting sqref="H10:H17">
    <cfRule type="containsText" dxfId="608" priority="16" operator="containsText" text="Sí">
      <formula>NOT(ISERROR(SEARCH("Sí",H10)))</formula>
    </cfRule>
    <cfRule type="containsText" dxfId="607" priority="17" operator="containsText" text="No">
      <formula>NOT(ISERROR(SEARCH("No",H10)))</formula>
    </cfRule>
  </conditionalFormatting>
  <conditionalFormatting sqref="I10:I17">
    <cfRule type="containsText" dxfId="606" priority="13" operator="containsText" text="Bajo">
      <formula>NOT(ISERROR(SEARCH("Bajo",I10)))</formula>
    </cfRule>
    <cfRule type="containsText" dxfId="605" priority="14" operator="containsText" text="Medio">
      <formula>NOT(ISERROR(SEARCH("Medio",I10)))</formula>
    </cfRule>
    <cfRule type="containsText" dxfId="604" priority="15" operator="containsText" text="Alto">
      <formula>NOT(ISERROR(SEARCH("Alto",I10)))</formula>
    </cfRule>
  </conditionalFormatting>
  <conditionalFormatting sqref="N10:N18">
    <cfRule type="containsBlanks" dxfId="603" priority="5">
      <formula>LEN(TRIM(N10))=0</formula>
    </cfRule>
    <cfRule type="cellIs" dxfId="602" priority="6" operator="between">
      <formula>8</formula>
      <formula>16</formula>
    </cfRule>
    <cfRule type="cellIs" dxfId="601" priority="7" operator="between">
      <formula>4</formula>
      <formula>7.99</formula>
    </cfRule>
    <cfRule type="cellIs" dxfId="600" priority="8" operator="between">
      <formula>1</formula>
      <formula>3.99</formula>
    </cfRule>
  </conditionalFormatting>
  <conditionalFormatting sqref="V10:V18">
    <cfRule type="containsBlanks" dxfId="599" priority="1">
      <formula>LEN(TRIM(V10))=0</formula>
    </cfRule>
    <cfRule type="cellIs" dxfId="598" priority="2" operator="between">
      <formula>8</formula>
      <formula>16</formula>
    </cfRule>
    <cfRule type="cellIs" dxfId="597" priority="3" operator="between">
      <formula>4</formula>
      <formula>7.99</formula>
    </cfRule>
    <cfRule type="cellIs" dxfId="596" priority="4" operator="between">
      <formula>1</formula>
      <formula>3.99</formula>
    </cfRule>
  </conditionalFormatting>
  <dataValidations count="5">
    <dataValidation type="list" allowBlank="1" showInputMessage="1" showErrorMessage="1" sqref="I10:I17" xr:uid="{00000000-0002-0000-2600-000003000000}">
      <formula1>$M$3:$M$5</formula1>
    </dataValidation>
    <dataValidation type="list" allowBlank="1" showInputMessage="1" showErrorMessage="1" sqref="C10:D17" xr:uid="{45354F64-42E9-49F3-8570-08505102D70E}">
      <formula1>$D$41:$D$44</formula1>
    </dataValidation>
    <dataValidation type="list" allowBlank="1" showInputMessage="1" showErrorMessage="1" sqref="J10:K17 R10:S17" xr:uid="{97C357B3-DAB7-4838-B1E7-A7E2340CEA06}">
      <formula1>$E$41:$E$44</formula1>
    </dataValidation>
    <dataValidation type="list" allowBlank="1" showInputMessage="1" showErrorMessage="1" sqref="H10:H17" xr:uid="{09E60684-EED0-44B0-BA71-D74551970230}">
      <formula1>$L$3:$L$4</formula1>
    </dataValidation>
    <dataValidation type="date" allowBlank="1" showInputMessage="1" showErrorMessage="1" sqref="Q10:Q17" xr:uid="{5A692816-6590-4874-B8A0-140B0311F4B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(MP)'!A10</f>
        <v>MP.R5</v>
      </c>
      <c r="D5" s="480"/>
      <c r="E5" s="481" t="str">
        <f>'4. Medios Propios (MP)'!B10</f>
        <v>Incumplimiento de los límites de subcontratación y limitación de concurrencia.</v>
      </c>
      <c r="F5" s="482"/>
      <c r="G5" s="114"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112">
        <f>'4. Medios Propios (MP)'!D10</f>
        <v>0</v>
      </c>
      <c r="I5" s="113">
        <f>'4. Medios Propios (MP)'!E10</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8.4" customHeight="1" x14ac:dyDescent="0.25">
      <c r="A10" s="115" t="s">
        <v>779</v>
      </c>
      <c r="B10" s="183" t="s">
        <v>780</v>
      </c>
      <c r="C10" s="215"/>
      <c r="D10" s="215"/>
      <c r="E10" s="118" t="str">
        <f t="shared" ref="E10:E16" si="0">IF(OR(C10="",D10=""),"",C10*D10)</f>
        <v/>
      </c>
      <c r="F10" s="115" t="s">
        <v>781</v>
      </c>
      <c r="G10" s="313" t="s">
        <v>782</v>
      </c>
      <c r="H10" s="213"/>
      <c r="I10" s="213"/>
      <c r="J10" s="215"/>
      <c r="K10" s="215"/>
      <c r="L10" s="118" t="str">
        <f t="shared" ref="L10:M16" si="1">IF(ISNUMBER(C10),IF(C10+J10&gt;1,C10+J10,1),"")</f>
        <v/>
      </c>
      <c r="M10" s="118" t="str">
        <f t="shared" si="1"/>
        <v/>
      </c>
      <c r="N10" s="118" t="str">
        <f t="shared" ref="N10:N16" si="2">IF(OR(L10="",M10=""),"",L10*M10)</f>
        <v/>
      </c>
      <c r="O10" s="216"/>
      <c r="P10" s="216"/>
      <c r="Q10" s="308"/>
      <c r="R10" s="215"/>
      <c r="S10" s="215"/>
      <c r="T10" s="115" t="str">
        <f>IF(ISNUMBER($L10),IF($L10+R10&gt;1,$L10+R10,1),"")</f>
        <v/>
      </c>
      <c r="U10" s="115" t="str">
        <f>IF(ISNUMBER($M10),IF($M10+S10&gt;1,$M10+S10,1),"")</f>
        <v/>
      </c>
      <c r="V10" s="118" t="str">
        <f t="shared" ref="V10:V16" si="3">IF(OR(T10="",U10=""),"",T10*U10)</f>
        <v/>
      </c>
    </row>
    <row r="11" spans="1:22" ht="96" customHeight="1" x14ac:dyDescent="0.25">
      <c r="A11" s="115" t="s">
        <v>783</v>
      </c>
      <c r="B11" s="183" t="s">
        <v>784</v>
      </c>
      <c r="C11" s="215"/>
      <c r="D11" s="215"/>
      <c r="E11" s="118" t="str">
        <f t="shared" si="0"/>
        <v/>
      </c>
      <c r="F11" s="115" t="s">
        <v>785</v>
      </c>
      <c r="G11" s="313" t="s">
        <v>786</v>
      </c>
      <c r="H11" s="213"/>
      <c r="I11" s="213"/>
      <c r="J11" s="215"/>
      <c r="K11" s="215"/>
      <c r="L11" s="118" t="str">
        <f t="shared" si="1"/>
        <v/>
      </c>
      <c r="M11" s="118" t="str">
        <f t="shared" si="1"/>
        <v/>
      </c>
      <c r="N11" s="118" t="str">
        <f t="shared" si="2"/>
        <v/>
      </c>
      <c r="O11" s="216"/>
      <c r="P11" s="216"/>
      <c r="Q11" s="308"/>
      <c r="R11" s="215"/>
      <c r="S11" s="215"/>
      <c r="T11" s="115" t="str">
        <f t="shared" ref="T11:T16" si="4">IF(ISNUMBER($L11),IF($L11+R11&gt;1,$L11+R11,1),"")</f>
        <v/>
      </c>
      <c r="U11" s="115" t="str">
        <f t="shared" ref="U11:U16" si="5">IF(ISNUMBER($M11),IF($M11+S11&gt;1,$M11+S11,1),"")</f>
        <v/>
      </c>
      <c r="V11" s="118" t="str">
        <f t="shared" si="3"/>
        <v/>
      </c>
    </row>
    <row r="12" spans="1:22" ht="84" x14ac:dyDescent="0.25">
      <c r="A12" s="115" t="s">
        <v>787</v>
      </c>
      <c r="B12" s="183" t="s">
        <v>788</v>
      </c>
      <c r="C12" s="215"/>
      <c r="D12" s="215"/>
      <c r="E12" s="118" t="str">
        <f t="shared" si="0"/>
        <v/>
      </c>
      <c r="F12" s="115" t="s">
        <v>789</v>
      </c>
      <c r="G12" s="313" t="s">
        <v>790</v>
      </c>
      <c r="H12" s="213"/>
      <c r="I12" s="213"/>
      <c r="J12" s="215"/>
      <c r="K12" s="215"/>
      <c r="L12" s="118" t="str">
        <f t="shared" si="1"/>
        <v/>
      </c>
      <c r="M12" s="118" t="str">
        <f t="shared" si="1"/>
        <v/>
      </c>
      <c r="N12" s="118" t="str">
        <f t="shared" si="2"/>
        <v/>
      </c>
      <c r="O12" s="216"/>
      <c r="P12" s="216"/>
      <c r="Q12" s="308"/>
      <c r="R12" s="215"/>
      <c r="S12" s="215"/>
      <c r="T12" s="115" t="str">
        <f t="shared" si="4"/>
        <v/>
      </c>
      <c r="U12" s="115" t="str">
        <f t="shared" si="5"/>
        <v/>
      </c>
      <c r="V12" s="118" t="str">
        <f t="shared" si="3"/>
        <v/>
      </c>
    </row>
    <row r="13" spans="1:22" ht="48" x14ac:dyDescent="0.25">
      <c r="A13" s="115" t="s">
        <v>791</v>
      </c>
      <c r="B13" s="183" t="s">
        <v>792</v>
      </c>
      <c r="C13" s="215"/>
      <c r="D13" s="215"/>
      <c r="E13" s="118" t="str">
        <f t="shared" si="0"/>
        <v/>
      </c>
      <c r="F13" s="115" t="s">
        <v>793</v>
      </c>
      <c r="G13" s="313" t="s">
        <v>794</v>
      </c>
      <c r="H13" s="213"/>
      <c r="I13" s="213"/>
      <c r="J13" s="215"/>
      <c r="K13" s="215"/>
      <c r="L13" s="118" t="str">
        <f t="shared" si="1"/>
        <v/>
      </c>
      <c r="M13" s="118" t="str">
        <f t="shared" si="1"/>
        <v/>
      </c>
      <c r="N13" s="118" t="str">
        <f t="shared" si="2"/>
        <v/>
      </c>
      <c r="O13" s="216"/>
      <c r="P13" s="216"/>
      <c r="Q13" s="308"/>
      <c r="R13" s="215"/>
      <c r="S13" s="215"/>
      <c r="T13" s="115" t="str">
        <f t="shared" si="4"/>
        <v/>
      </c>
      <c r="U13" s="115" t="str">
        <f t="shared" si="5"/>
        <v/>
      </c>
      <c r="V13" s="118" t="str">
        <f t="shared" si="3"/>
        <v/>
      </c>
    </row>
    <row r="14" spans="1:22" ht="48" x14ac:dyDescent="0.25">
      <c r="A14" s="115" t="s">
        <v>795</v>
      </c>
      <c r="B14" s="183" t="s">
        <v>796</v>
      </c>
      <c r="C14" s="215"/>
      <c r="D14" s="215"/>
      <c r="E14" s="118" t="str">
        <f t="shared" si="0"/>
        <v/>
      </c>
      <c r="F14" s="115" t="s">
        <v>797</v>
      </c>
      <c r="G14" s="313" t="s">
        <v>798</v>
      </c>
      <c r="H14" s="213"/>
      <c r="I14" s="213"/>
      <c r="J14" s="215"/>
      <c r="K14" s="215"/>
      <c r="L14" s="118" t="str">
        <f t="shared" si="1"/>
        <v/>
      </c>
      <c r="M14" s="118" t="str">
        <f t="shared" si="1"/>
        <v/>
      </c>
      <c r="N14" s="118" t="str">
        <f t="shared" si="2"/>
        <v/>
      </c>
      <c r="O14" s="216"/>
      <c r="P14" s="216"/>
      <c r="Q14" s="308"/>
      <c r="R14" s="215"/>
      <c r="S14" s="215"/>
      <c r="T14" s="115" t="str">
        <f t="shared" si="4"/>
        <v/>
      </c>
      <c r="U14" s="115" t="str">
        <f t="shared" si="5"/>
        <v/>
      </c>
      <c r="V14" s="118" t="str">
        <f t="shared" si="3"/>
        <v/>
      </c>
    </row>
    <row r="15" spans="1:22" s="194" customFormat="1" ht="72" hidden="1" customHeight="1" x14ac:dyDescent="0.25">
      <c r="A15" s="213" t="s">
        <v>799</v>
      </c>
      <c r="B15" s="214" t="s">
        <v>201</v>
      </c>
      <c r="C15" s="215"/>
      <c r="D15" s="215"/>
      <c r="E15" s="251" t="str">
        <f t="shared" ref="E15" si="6">IF(OR(C15="",D15=""),"",C15*D15)</f>
        <v/>
      </c>
      <c r="F15" s="213" t="s">
        <v>800</v>
      </c>
      <c r="G15" s="214" t="s">
        <v>203</v>
      </c>
      <c r="H15" s="213"/>
      <c r="I15" s="213"/>
      <c r="J15" s="215"/>
      <c r="K15" s="215"/>
      <c r="L15" s="251" t="str">
        <f t="shared" ref="L15" si="7">IF(ISNUMBER(C15),IF(C15+J15&gt;1,C15+J15,1),"")</f>
        <v/>
      </c>
      <c r="M15" s="251" t="str">
        <f t="shared" ref="M15" si="8">IF(ISNUMBER(D15),IF(D15+K15&gt;1,D15+K15,1),"")</f>
        <v/>
      </c>
      <c r="N15" s="251" t="str">
        <f t="shared" ref="N15" si="9">IF(OR(L15="",M15=""),"",L15*M15)</f>
        <v/>
      </c>
      <c r="O15" s="214" t="s">
        <v>203</v>
      </c>
      <c r="P15" s="217"/>
      <c r="Q15" s="308"/>
      <c r="R15" s="215"/>
      <c r="S15" s="215"/>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213" t="s">
        <v>799</v>
      </c>
      <c r="B16" s="214" t="s">
        <v>201</v>
      </c>
      <c r="C16" s="213"/>
      <c r="D16" s="213"/>
      <c r="E16" s="251" t="str">
        <f t="shared" si="0"/>
        <v/>
      </c>
      <c r="F16" s="213" t="s">
        <v>800</v>
      </c>
      <c r="G16" s="214" t="s">
        <v>203</v>
      </c>
      <c r="H16" s="213"/>
      <c r="I16" s="213"/>
      <c r="J16" s="213"/>
      <c r="K16" s="213"/>
      <c r="L16" s="251" t="str">
        <f t="shared" si="1"/>
        <v/>
      </c>
      <c r="M16" s="251" t="str">
        <f t="shared" si="1"/>
        <v/>
      </c>
      <c r="N16" s="251" t="str">
        <f t="shared" si="2"/>
        <v/>
      </c>
      <c r="O16" s="214" t="s">
        <v>203</v>
      </c>
      <c r="P16" s="217"/>
      <c r="Q16" s="308"/>
      <c r="R16" s="213"/>
      <c r="S16" s="213"/>
      <c r="T16" s="252" t="str">
        <f t="shared" si="4"/>
        <v/>
      </c>
      <c r="U16" s="252" t="str">
        <f t="shared" si="5"/>
        <v/>
      </c>
      <c r="V16" s="251" t="str">
        <f t="shared" si="3"/>
        <v/>
      </c>
    </row>
    <row r="17" spans="1:22"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52i883BjR/Dt9h7kOTCJ4mP7zZjihj0koNaTbn2PUoNZtm18hduSqAIjC6iuBP2V6aGXx9MrGs/IDAVOIq+2Mw==" saltValue="A6hM434G9DZJYvXwLwwEgg==" spinCount="100000" sheet="1" formatCells="0" formatColumns="0" formatRows="0" insertRows="0" deleteRows="0" selectLockedCells="1" sort="0" autoFilter="0" pivotTables="0"/>
  <autoFilter ref="A9:V17" xr:uid="{00000000-0001-0000-2700-000000000000}"/>
  <mergeCells count="11">
    <mergeCell ref="A8:B8"/>
    <mergeCell ref="C8:E8"/>
    <mergeCell ref="F8:K8"/>
    <mergeCell ref="L8:N8"/>
    <mergeCell ref="O8:S8"/>
    <mergeCell ref="T8:V8"/>
    <mergeCell ref="C3:I3"/>
    <mergeCell ref="C4:D4"/>
    <mergeCell ref="E4:F4"/>
    <mergeCell ref="C5:D5"/>
    <mergeCell ref="E5:F5"/>
  </mergeCells>
  <conditionalFormatting sqref="E10:E17">
    <cfRule type="containsBlanks" dxfId="595" priority="13">
      <formula>LEN(TRIM(E10))=0</formula>
    </cfRule>
    <cfRule type="cellIs" dxfId="594" priority="14" operator="between">
      <formula>8</formula>
      <formula>16</formula>
    </cfRule>
    <cfRule type="cellIs" dxfId="593" priority="15" operator="between">
      <formula>4</formula>
      <formula>7.99</formula>
    </cfRule>
    <cfRule type="cellIs" dxfId="592" priority="16" operator="between">
      <formula>1</formula>
      <formula>3.99</formula>
    </cfRule>
  </conditionalFormatting>
  <conditionalFormatting sqref="F10:F14">
    <cfRule type="cellIs" dxfId="591" priority="86" operator="between">
      <formula>11</formula>
      <formula>25</formula>
    </cfRule>
    <cfRule type="cellIs" dxfId="590" priority="87" operator="between">
      <formula>6</formula>
      <formula>10</formula>
    </cfRule>
    <cfRule type="cellIs" dxfId="589" priority="88" operator="between">
      <formula>0</formula>
      <formula>5</formula>
    </cfRule>
  </conditionalFormatting>
  <conditionalFormatting sqref="H10:H16">
    <cfRule type="containsText" dxfId="588" priority="20" operator="containsText" text="Sí">
      <formula>NOT(ISERROR(SEARCH("Sí",H10)))</formula>
    </cfRule>
    <cfRule type="containsText" dxfId="587" priority="21" operator="containsText" text="No">
      <formula>NOT(ISERROR(SEARCH("No",H10)))</formula>
    </cfRule>
  </conditionalFormatting>
  <conditionalFormatting sqref="I10:I16">
    <cfRule type="containsText" dxfId="586" priority="17" operator="containsText" text="Bajo">
      <formula>NOT(ISERROR(SEARCH("Bajo",I10)))</formula>
    </cfRule>
    <cfRule type="containsText" dxfId="585" priority="18" operator="containsText" text="Medio">
      <formula>NOT(ISERROR(SEARCH("Medio",I10)))</formula>
    </cfRule>
    <cfRule type="containsText" dxfId="584" priority="19" operator="containsText" text="Alto">
      <formula>NOT(ISERROR(SEARCH("Alto",I10)))</formula>
    </cfRule>
  </conditionalFormatting>
  <conditionalFormatting sqref="L10:M16">
    <cfRule type="containsBlanks" dxfId="583" priority="1">
      <formula>LEN(TRIM(L10))=0</formula>
    </cfRule>
  </conditionalFormatting>
  <conditionalFormatting sqref="L15:M16">
    <cfRule type="cellIs" dxfId="582" priority="2" operator="between">
      <formula>8</formula>
      <formula>16</formula>
    </cfRule>
    <cfRule type="cellIs" dxfId="581" priority="3" operator="between">
      <formula>4</formula>
      <formula>7.99</formula>
    </cfRule>
    <cfRule type="cellIs" dxfId="580" priority="4" operator="between">
      <formula>1</formula>
      <formula>3.99</formula>
    </cfRule>
  </conditionalFormatting>
  <conditionalFormatting sqref="L10:N14">
    <cfRule type="cellIs" dxfId="579" priority="23" operator="between">
      <formula>8</formula>
      <formula>16</formula>
    </cfRule>
    <cfRule type="cellIs" dxfId="578" priority="24" operator="between">
      <formula>4</formula>
      <formula>7.99</formula>
    </cfRule>
    <cfRule type="cellIs" dxfId="577" priority="25" operator="between">
      <formula>1</formula>
      <formula>3.99</formula>
    </cfRule>
  </conditionalFormatting>
  <conditionalFormatting sqref="N10:N17">
    <cfRule type="containsBlanks" dxfId="576" priority="9">
      <formula>LEN(TRIM(N10))=0</formula>
    </cfRule>
  </conditionalFormatting>
  <conditionalFormatting sqref="N15:N17">
    <cfRule type="cellIs" dxfId="575" priority="10" operator="between">
      <formula>8</formula>
      <formula>16</formula>
    </cfRule>
    <cfRule type="cellIs" dxfId="574" priority="11" operator="between">
      <formula>4</formula>
      <formula>7.99</formula>
    </cfRule>
    <cfRule type="cellIs" dxfId="573" priority="12" operator="between">
      <formula>1</formula>
      <formula>3.99</formula>
    </cfRule>
  </conditionalFormatting>
  <conditionalFormatting sqref="V10:V17">
    <cfRule type="containsBlanks" dxfId="572" priority="5">
      <formula>LEN(TRIM(V10))=0</formula>
    </cfRule>
    <cfRule type="cellIs" dxfId="571" priority="6" operator="between">
      <formula>8</formula>
      <formula>16</formula>
    </cfRule>
    <cfRule type="cellIs" dxfId="570" priority="7" operator="between">
      <formula>4</formula>
      <formula>7.99</formula>
    </cfRule>
    <cfRule type="cellIs" dxfId="569" priority="8" operator="between">
      <formula>1</formula>
      <formula>3.99</formula>
    </cfRule>
  </conditionalFormatting>
  <dataValidations count="5">
    <dataValidation type="list" allowBlank="1" showInputMessage="1" showErrorMessage="1" sqref="I10:I16" xr:uid="{00000000-0002-0000-2700-000003000000}">
      <formula1>$M$3:$M$5</formula1>
    </dataValidation>
    <dataValidation type="list" allowBlank="1" showInputMessage="1" showErrorMessage="1" sqref="C10:D16" xr:uid="{39E72C47-B765-4600-A51D-1283ADF70D47}">
      <formula1>$D$40:$D$43</formula1>
    </dataValidation>
    <dataValidation type="list" allowBlank="1" showInputMessage="1" showErrorMessage="1" sqref="J10:K16 R10:S16" xr:uid="{7CD73B28-C60B-451C-B981-A76CBB30DAA6}">
      <formula1>$E$40:$E$43</formula1>
    </dataValidation>
    <dataValidation type="list" allowBlank="1" showInputMessage="1" showErrorMessage="1" sqref="H10:H16" xr:uid="{23C8187E-B54A-4E3D-9123-F711A6A1B45C}">
      <formula1>$L$3:$L$4</formula1>
    </dataValidation>
    <dataValidation type="date" allowBlank="1" showInputMessage="1" showErrorMessage="1" sqref="Q10:Q16" xr:uid="{F34CAC3A-135C-428C-865B-6F332056EEE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(MP)'!A11</f>
        <v>MP.R6</v>
      </c>
      <c r="D5" s="480"/>
      <c r="E5" s="481" t="str">
        <f>'4. Medios Propios (MP)'!B11</f>
        <v>Incumpliento total o parcial de las prestaciones objeto del encargo</v>
      </c>
      <c r="F5" s="482"/>
      <c r="G5" s="114" t="str">
        <f>'4. Medios Propios (MP)'!C11</f>
        <v>Los productos o servicios no se han entregado en su totalidad, y/o no tienen la calidad esperada, presentan retrasos injustificados y/o no cubren la necesidad administrativa prevista</v>
      </c>
      <c r="H5" s="112">
        <f>'4. Medios Propios (MP)'!D11</f>
        <v>0</v>
      </c>
      <c r="I5" s="113">
        <f>'4. Medios Propios (MP)'!E11</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9.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7.8" customHeight="1" x14ac:dyDescent="0.25">
      <c r="A10" s="115" t="s">
        <v>801</v>
      </c>
      <c r="B10" s="155" t="s">
        <v>802</v>
      </c>
      <c r="C10" s="215"/>
      <c r="D10" s="215"/>
      <c r="E10" s="118" t="str">
        <f t="shared" ref="E10:E15" si="0">IF(OR(C10="",D10=""),"",C10*D10)</f>
        <v/>
      </c>
      <c r="F10" s="115" t="s">
        <v>803</v>
      </c>
      <c r="G10" s="315" t="s">
        <v>804</v>
      </c>
      <c r="H10" s="213"/>
      <c r="I10" s="213"/>
      <c r="J10" s="215"/>
      <c r="K10" s="215"/>
      <c r="L10" s="115" t="str">
        <f t="shared" ref="L10:M15" si="1">IF(ISNUMBER(C10),IF(C10+J10&gt;1,C10+J10,1),"")</f>
        <v/>
      </c>
      <c r="M10" s="115" t="str">
        <f t="shared" si="1"/>
        <v/>
      </c>
      <c r="N10" s="118" t="str">
        <f t="shared" ref="N10:N15" si="2">IF(OR(L10="",M10=""),"",L10*M10)</f>
        <v/>
      </c>
      <c r="O10" s="216"/>
      <c r="P10" s="216"/>
      <c r="Q10" s="308"/>
      <c r="R10" s="215"/>
      <c r="S10" s="215"/>
      <c r="T10" s="115" t="str">
        <f>IF(ISNUMBER($L10),IF($L10+R10&gt;1,$L10+R10,1),"")</f>
        <v/>
      </c>
      <c r="U10" s="115" t="str">
        <f>IF(ISNUMBER($M10),IF($M10+S10&gt;1,$M10+S10,1),"")</f>
        <v/>
      </c>
      <c r="V10" s="118" t="str">
        <f t="shared" ref="V10:V15" si="3">IF(OR(T10="",U10=""),"",T10*U10)</f>
        <v/>
      </c>
    </row>
    <row r="11" spans="1:22" ht="87.6" customHeight="1" x14ac:dyDescent="0.25">
      <c r="A11" s="115" t="s">
        <v>805</v>
      </c>
      <c r="B11" s="178" t="s">
        <v>806</v>
      </c>
      <c r="C11" s="215"/>
      <c r="D11" s="215"/>
      <c r="E11" s="118" t="str">
        <f t="shared" si="0"/>
        <v/>
      </c>
      <c r="F11" s="115" t="s">
        <v>807</v>
      </c>
      <c r="G11" s="312" t="s">
        <v>808</v>
      </c>
      <c r="H11" s="213"/>
      <c r="I11" s="213"/>
      <c r="J11" s="215"/>
      <c r="K11" s="215"/>
      <c r="L11" s="115" t="str">
        <f t="shared" si="1"/>
        <v/>
      </c>
      <c r="M11" s="115" t="str">
        <f t="shared" si="1"/>
        <v/>
      </c>
      <c r="N11" s="118" t="str">
        <f t="shared" si="2"/>
        <v/>
      </c>
      <c r="O11" s="216"/>
      <c r="P11" s="216"/>
      <c r="Q11" s="308"/>
      <c r="R11" s="215"/>
      <c r="S11" s="215"/>
      <c r="T11" s="115" t="str">
        <f t="shared" ref="T11:T15" si="4">IF(ISNUMBER($L11),IF($L11+R11&gt;1,$L11+R11,1),"")</f>
        <v/>
      </c>
      <c r="U11" s="115" t="str">
        <f t="shared" ref="U11:U15" si="5">IF(ISNUMBER($M11),IF($M11+S11&gt;1,$M11+S11,1),"")</f>
        <v/>
      </c>
      <c r="V11" s="118" t="str">
        <f t="shared" si="3"/>
        <v/>
      </c>
    </row>
    <row r="12" spans="1:22" ht="48" x14ac:dyDescent="0.25">
      <c r="A12" s="115" t="s">
        <v>809</v>
      </c>
      <c r="B12" s="178" t="s">
        <v>810</v>
      </c>
      <c r="C12" s="215"/>
      <c r="D12" s="215"/>
      <c r="E12" s="118" t="str">
        <f t="shared" si="0"/>
        <v/>
      </c>
      <c r="F12" s="115" t="s">
        <v>811</v>
      </c>
      <c r="G12" s="312" t="s">
        <v>812</v>
      </c>
      <c r="H12" s="213"/>
      <c r="I12" s="213"/>
      <c r="J12" s="215"/>
      <c r="K12" s="215"/>
      <c r="L12" s="115" t="str">
        <f t="shared" si="1"/>
        <v/>
      </c>
      <c r="M12" s="115" t="str">
        <f t="shared" si="1"/>
        <v/>
      </c>
      <c r="N12" s="118" t="str">
        <f t="shared" si="2"/>
        <v/>
      </c>
      <c r="O12" s="216"/>
      <c r="P12" s="216"/>
      <c r="Q12" s="308"/>
      <c r="R12" s="215"/>
      <c r="S12" s="215"/>
      <c r="T12" s="115" t="str">
        <f t="shared" si="4"/>
        <v/>
      </c>
      <c r="U12" s="115" t="str">
        <f t="shared" si="5"/>
        <v/>
      </c>
      <c r="V12" s="118" t="str">
        <f t="shared" si="3"/>
        <v/>
      </c>
    </row>
    <row r="13" spans="1:22" ht="108" customHeight="1" x14ac:dyDescent="0.25">
      <c r="A13" s="115" t="s">
        <v>813</v>
      </c>
      <c r="B13" s="179" t="s">
        <v>814</v>
      </c>
      <c r="C13" s="215"/>
      <c r="D13" s="215"/>
      <c r="E13" s="118" t="str">
        <f t="shared" si="0"/>
        <v/>
      </c>
      <c r="F13" s="115" t="s">
        <v>815</v>
      </c>
      <c r="G13" s="312" t="s">
        <v>816</v>
      </c>
      <c r="H13" s="213"/>
      <c r="I13" s="213"/>
      <c r="J13" s="215"/>
      <c r="K13" s="215"/>
      <c r="L13" s="115" t="str">
        <f t="shared" si="1"/>
        <v/>
      </c>
      <c r="M13" s="115" t="str">
        <f t="shared" si="1"/>
        <v/>
      </c>
      <c r="N13" s="118" t="str">
        <f t="shared" si="2"/>
        <v/>
      </c>
      <c r="O13" s="216"/>
      <c r="P13" s="216"/>
      <c r="Q13" s="308"/>
      <c r="R13" s="215"/>
      <c r="S13" s="215"/>
      <c r="T13" s="115" t="str">
        <f t="shared" si="4"/>
        <v/>
      </c>
      <c r="U13" s="115" t="str">
        <f t="shared" si="5"/>
        <v/>
      </c>
      <c r="V13" s="118" t="str">
        <f t="shared" si="3"/>
        <v/>
      </c>
    </row>
    <row r="14" spans="1:22" s="194" customFormat="1" ht="72" hidden="1" customHeight="1" x14ac:dyDescent="0.25">
      <c r="A14" s="213" t="s">
        <v>817</v>
      </c>
      <c r="B14" s="214" t="s">
        <v>201</v>
      </c>
      <c r="C14" s="215"/>
      <c r="D14" s="215"/>
      <c r="E14" s="251" t="str">
        <f t="shared" si="0"/>
        <v/>
      </c>
      <c r="F14" s="213" t="s">
        <v>818</v>
      </c>
      <c r="G14" s="214" t="s">
        <v>203</v>
      </c>
      <c r="H14" s="213"/>
      <c r="I14" s="213"/>
      <c r="J14" s="215"/>
      <c r="K14" s="215"/>
      <c r="L14" s="252" t="str">
        <f t="shared" ref="L14" si="6">IF(ISNUMBER(C14),IF(C14+J14&gt;1,C14+J14,1),"")</f>
        <v/>
      </c>
      <c r="M14" s="252" t="str">
        <f t="shared" ref="M14" si="7">IF(ISNUMBER(D14),IF(D14+K14&gt;1,D14+K14,1),"")</f>
        <v/>
      </c>
      <c r="N14" s="251" t="str">
        <f t="shared" si="2"/>
        <v/>
      </c>
      <c r="O14" s="214" t="s">
        <v>203</v>
      </c>
      <c r="P14" s="217"/>
      <c r="Q14" s="308"/>
      <c r="R14" s="215"/>
      <c r="S14" s="215"/>
      <c r="T14" s="252" t="str">
        <f t="shared" ref="T14" si="8">IF(ISNUMBER($L14),IF($L14+R14&gt;1,$L14+R14,1),"")</f>
        <v/>
      </c>
      <c r="U14" s="252" t="str">
        <f t="shared" ref="U14" si="9">IF(ISNUMBER($M14),IF($M14+S14&gt;1,$M14+S14,1),"")</f>
        <v/>
      </c>
      <c r="V14" s="251" t="str">
        <f t="shared" si="3"/>
        <v/>
      </c>
    </row>
    <row r="15" spans="1:22" s="194" customFormat="1" ht="72" customHeight="1" x14ac:dyDescent="0.25">
      <c r="A15" s="213" t="s">
        <v>817</v>
      </c>
      <c r="B15" s="214" t="s">
        <v>201</v>
      </c>
      <c r="C15" s="213"/>
      <c r="D15" s="213"/>
      <c r="E15" s="251" t="str">
        <f t="shared" si="0"/>
        <v/>
      </c>
      <c r="F15" s="213" t="s">
        <v>818</v>
      </c>
      <c r="G15" s="214" t="s">
        <v>203</v>
      </c>
      <c r="H15" s="213"/>
      <c r="I15" s="213"/>
      <c r="J15" s="213"/>
      <c r="K15" s="213"/>
      <c r="L15" s="252" t="str">
        <f t="shared" si="1"/>
        <v/>
      </c>
      <c r="M15" s="252" t="str">
        <f t="shared" si="1"/>
        <v/>
      </c>
      <c r="N15" s="251" t="str">
        <f t="shared" si="2"/>
        <v/>
      </c>
      <c r="O15" s="214" t="s">
        <v>203</v>
      </c>
      <c r="P15" s="217"/>
      <c r="Q15" s="308"/>
      <c r="R15" s="213"/>
      <c r="S15" s="213"/>
      <c r="T15" s="252" t="str">
        <f t="shared" si="4"/>
        <v/>
      </c>
      <c r="U15" s="252" t="str">
        <f t="shared" si="5"/>
        <v/>
      </c>
      <c r="V15" s="251" t="str">
        <f t="shared" si="3"/>
        <v/>
      </c>
    </row>
    <row r="16" spans="1:22" ht="48" customHeight="1" x14ac:dyDescent="0.25">
      <c r="A16" s="140"/>
      <c r="B16" s="140"/>
      <c r="C16" s="140"/>
      <c r="D16" s="111" t="s">
        <v>204</v>
      </c>
      <c r="E16" s="117">
        <f>MAX(E10:E15)</f>
        <v>0</v>
      </c>
      <c r="F16" s="140"/>
      <c r="G16" s="140"/>
      <c r="H16" s="140"/>
      <c r="I16" s="140"/>
      <c r="J16" s="140"/>
      <c r="K16" s="140"/>
      <c r="L16" s="140"/>
      <c r="M16" s="50" t="s">
        <v>122</v>
      </c>
      <c r="N16" s="117">
        <f>MAX(N9:N15)</f>
        <v>0</v>
      </c>
      <c r="O16" s="140"/>
      <c r="P16" s="140"/>
      <c r="Q16" s="140"/>
      <c r="R16" s="140"/>
      <c r="S16" s="140"/>
      <c r="T16" s="140"/>
      <c r="U16" s="50" t="s">
        <v>55</v>
      </c>
      <c r="V16" s="117">
        <f>MAX(V9:V15)</f>
        <v>0</v>
      </c>
    </row>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gk1R21Y4QvVmYaOCT0+V53/ykWeGNt2Qwn3A68O0/encWLFL5n5r2J9Eytnl7XB0m3OHCdhg2T5MZnwF5PxWvg==" saltValue="LnrZycCv3wHVvqs4s+v9Aw==" spinCount="100000" sheet="1" formatCells="0" formatColumns="0" formatRows="0" insertRows="0" deleteRows="0" selectLockedCells="1" sort="0" autoFilter="0" pivotTables="0"/>
  <autoFilter ref="A9:V16" xr:uid="{00000000-0001-0000-2800-000000000000}"/>
  <mergeCells count="11">
    <mergeCell ref="A8:B8"/>
    <mergeCell ref="C8:E8"/>
    <mergeCell ref="F8:K8"/>
    <mergeCell ref="L8:N8"/>
    <mergeCell ref="O8:S8"/>
    <mergeCell ref="T8:V8"/>
    <mergeCell ref="C3:I3"/>
    <mergeCell ref="C4:D4"/>
    <mergeCell ref="E4:F4"/>
    <mergeCell ref="C5:D5"/>
    <mergeCell ref="E5:F5"/>
  </mergeCells>
  <conditionalFormatting sqref="E10:E16">
    <cfRule type="containsBlanks" dxfId="568" priority="9">
      <formula>LEN(TRIM(E10))=0</formula>
    </cfRule>
    <cfRule type="cellIs" dxfId="567" priority="10" operator="between">
      <formula>8</formula>
      <formula>16</formula>
    </cfRule>
    <cfRule type="cellIs" dxfId="566" priority="11" operator="between">
      <formula>4</formula>
      <formula>7.99</formula>
    </cfRule>
    <cfRule type="cellIs" dxfId="565" priority="12" operator="between">
      <formula>1</formula>
      <formula>3.99</formula>
    </cfRule>
  </conditionalFormatting>
  <conditionalFormatting sqref="F10:F13">
    <cfRule type="cellIs" dxfId="564" priority="78" operator="between">
      <formula>11</formula>
      <formula>25</formula>
    </cfRule>
    <cfRule type="cellIs" dxfId="563" priority="79" operator="between">
      <formula>6</formula>
      <formula>10</formula>
    </cfRule>
    <cfRule type="cellIs" dxfId="562" priority="80" operator="between">
      <formula>0</formula>
      <formula>5</formula>
    </cfRule>
  </conditionalFormatting>
  <conditionalFormatting sqref="H10:H15">
    <cfRule type="containsText" dxfId="561" priority="16" operator="containsText" text="Sí">
      <formula>NOT(ISERROR(SEARCH("Sí",H10)))</formula>
    </cfRule>
    <cfRule type="containsText" dxfId="560" priority="17" operator="containsText" text="No">
      <formula>NOT(ISERROR(SEARCH("No",H10)))</formula>
    </cfRule>
  </conditionalFormatting>
  <conditionalFormatting sqref="I10:I15">
    <cfRule type="containsText" dxfId="559" priority="13" operator="containsText" text="Bajo">
      <formula>NOT(ISERROR(SEARCH("Bajo",I10)))</formula>
    </cfRule>
    <cfRule type="containsText" dxfId="558" priority="14" operator="containsText" text="Medio">
      <formula>NOT(ISERROR(SEARCH("Medio",I10)))</formula>
    </cfRule>
    <cfRule type="containsText" dxfId="557" priority="15" operator="containsText" text="Alto">
      <formula>NOT(ISERROR(SEARCH("Alto",I10)))</formula>
    </cfRule>
  </conditionalFormatting>
  <conditionalFormatting sqref="N10:N16">
    <cfRule type="containsBlanks" dxfId="556" priority="5">
      <formula>LEN(TRIM(N10))=0</formula>
    </cfRule>
    <cfRule type="cellIs" dxfId="555" priority="6" operator="between">
      <formula>8</formula>
      <formula>16</formula>
    </cfRule>
    <cfRule type="cellIs" dxfId="554" priority="7" operator="between">
      <formula>4</formula>
      <formula>7.99</formula>
    </cfRule>
    <cfRule type="cellIs" dxfId="553" priority="8" operator="between">
      <formula>1</formula>
      <formula>3.99</formula>
    </cfRule>
  </conditionalFormatting>
  <conditionalFormatting sqref="V10:V16">
    <cfRule type="containsBlanks" dxfId="552" priority="1">
      <formula>LEN(TRIM(V10))=0</formula>
    </cfRule>
    <cfRule type="cellIs" dxfId="551" priority="2" operator="between">
      <formula>8</formula>
      <formula>16</formula>
    </cfRule>
    <cfRule type="cellIs" dxfId="550" priority="3" operator="between">
      <formula>4</formula>
      <formula>7.99</formula>
    </cfRule>
    <cfRule type="cellIs" dxfId="549" priority="4" operator="between">
      <formula>1</formula>
      <formula>3.99</formula>
    </cfRule>
  </conditionalFormatting>
  <dataValidations count="5">
    <dataValidation type="list" allowBlank="1" showInputMessage="1" showErrorMessage="1" sqref="I10:I15" xr:uid="{00000000-0002-0000-2800-000003000000}">
      <formula1>$M$3:$M$5</formula1>
    </dataValidation>
    <dataValidation type="list" allowBlank="1" showInputMessage="1" showErrorMessage="1" sqref="C10:D15" xr:uid="{731B4B4B-400D-47C2-8E6E-EB0DA297B5CC}">
      <formula1>$D$39:$D$42</formula1>
    </dataValidation>
    <dataValidation type="list" allowBlank="1" showInputMessage="1" showErrorMessage="1" sqref="J10:K15 R10:S15" xr:uid="{1A093CEB-B71B-4BF1-82E1-60810547FC0A}">
      <formula1>$E$39:$E$42</formula1>
    </dataValidation>
    <dataValidation type="list" allowBlank="1" showInputMessage="1" showErrorMessage="1" sqref="H10:H15" xr:uid="{A5B7B1E3-DB18-464E-9BAE-A5E5BA01694E}">
      <formula1>$L$3:$L$4</formula1>
    </dataValidation>
    <dataValidation type="date" allowBlank="1" showInputMessage="1" showErrorMessage="1" sqref="Q10:Q15" xr:uid="{D49E1155-0D74-4898-92D6-4B18FB7E699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(MP)'!A12</f>
        <v>MP.R7</v>
      </c>
      <c r="D5" s="480"/>
      <c r="E5" s="481" t="str">
        <f>'4. Medios Propios (MP)'!B12</f>
        <v xml:space="preserve">Incumplimiento de las obligaciones de información, comunicación y publicidad </v>
      </c>
      <c r="F5" s="482"/>
      <c r="G5" s="114" t="str">
        <f>'4. Medios Propios (MP)'!C12</f>
        <v>No se cumple lo estipulado en la normativa nacional o europea respecto a las obligaciones de información y publicidad.</v>
      </c>
      <c r="H5" s="112">
        <f>'4. Medios Propios (MP)'!D12</f>
        <v>0</v>
      </c>
      <c r="I5" s="113">
        <f>'4. Medios Propios (MP)'!E12</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5.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11.6" customHeight="1" x14ac:dyDescent="0.25">
      <c r="A10" s="115" t="s">
        <v>819</v>
      </c>
      <c r="B10" s="178" t="s">
        <v>820</v>
      </c>
      <c r="C10" s="215"/>
      <c r="D10" s="215"/>
      <c r="E10" s="118" t="str">
        <f>IF(OR(C10="",D10=""),"",C10*D10)</f>
        <v/>
      </c>
      <c r="F10" s="115" t="s">
        <v>821</v>
      </c>
      <c r="G10" s="312" t="s">
        <v>822</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281.39999999999998" customHeight="1" x14ac:dyDescent="0.25">
      <c r="A11" s="115" t="s">
        <v>823</v>
      </c>
      <c r="B11" s="150" t="s">
        <v>559</v>
      </c>
      <c r="C11" s="215"/>
      <c r="D11" s="215"/>
      <c r="E11" s="118" t="str">
        <f>IF(OR(C11="",D11=""),"",C11*D11)</f>
        <v/>
      </c>
      <c r="F11" s="115" t="s">
        <v>824</v>
      </c>
      <c r="G11" s="313" t="s">
        <v>825</v>
      </c>
      <c r="H11" s="213"/>
      <c r="I11" s="213"/>
      <c r="J11" s="215"/>
      <c r="K11" s="215"/>
      <c r="L11" s="115" t="str">
        <f t="shared" si="0"/>
        <v/>
      </c>
      <c r="M11" s="115" t="str">
        <f t="shared" si="0"/>
        <v/>
      </c>
      <c r="N11" s="118" t="str">
        <f>IF(OR(L11="",M11=""),"",L11*M11)</f>
        <v/>
      </c>
      <c r="O11" s="216"/>
      <c r="P11" s="216"/>
      <c r="Q11" s="308"/>
      <c r="R11" s="215"/>
      <c r="S11" s="215"/>
      <c r="T11" s="115" t="str">
        <f t="shared" ref="T11:T14" si="1">IF(ISNUMBER($L11),IF($L11+R11&gt;1,$L11+R11,1),"")</f>
        <v/>
      </c>
      <c r="U11" s="115" t="str">
        <f t="shared" ref="U11:U14" si="2">IF(ISNUMBER($M11),IF($M11+S11&gt;1,$M11+S11,1),"")</f>
        <v/>
      </c>
      <c r="V11" s="118" t="str">
        <f>IF(OR(T11="",U11=""),"",T11*U11)</f>
        <v/>
      </c>
    </row>
    <row r="12" spans="1:22" ht="84" x14ac:dyDescent="0.25">
      <c r="A12" s="115" t="s">
        <v>826</v>
      </c>
      <c r="B12" s="151" t="s">
        <v>670</v>
      </c>
      <c r="C12" s="215"/>
      <c r="D12" s="215"/>
      <c r="E12" s="118" t="str">
        <f>IF(OR(C12="",D12=""),"",C12*D12)</f>
        <v/>
      </c>
      <c r="F12" s="115" t="s">
        <v>827</v>
      </c>
      <c r="G12" s="310" t="s">
        <v>672</v>
      </c>
      <c r="H12" s="213"/>
      <c r="I12" s="213"/>
      <c r="J12" s="215"/>
      <c r="K12" s="215"/>
      <c r="L12" s="115" t="str">
        <f t="shared" si="0"/>
        <v/>
      </c>
      <c r="M12" s="115" t="str">
        <f t="shared" si="0"/>
        <v/>
      </c>
      <c r="N12" s="118" t="str">
        <f>IF(OR(L12="",M12=""),"",L12*M12)</f>
        <v/>
      </c>
      <c r="O12" s="216"/>
      <c r="P12" s="216"/>
      <c r="Q12" s="308"/>
      <c r="R12" s="215"/>
      <c r="S12" s="215"/>
      <c r="T12" s="115" t="str">
        <f t="shared" si="1"/>
        <v/>
      </c>
      <c r="U12" s="115" t="str">
        <f t="shared" si="2"/>
        <v/>
      </c>
      <c r="V12" s="118" t="str">
        <f>IF(OR(T12="",U12=""),"",T12*U12)</f>
        <v/>
      </c>
    </row>
    <row r="13" spans="1:22" s="194" customFormat="1" ht="72" hidden="1" customHeight="1" x14ac:dyDescent="0.25">
      <c r="A13" s="213" t="s">
        <v>828</v>
      </c>
      <c r="B13" s="214" t="s">
        <v>201</v>
      </c>
      <c r="C13" s="215"/>
      <c r="D13" s="215"/>
      <c r="E13" s="251" t="str">
        <f>IF(OR(C13="",D13=""),"",C13*D13)</f>
        <v/>
      </c>
      <c r="F13" s="213" t="s">
        <v>829</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828</v>
      </c>
      <c r="B14" s="214" t="s">
        <v>201</v>
      </c>
      <c r="C14" s="213"/>
      <c r="D14" s="213"/>
      <c r="E14" s="251" t="str">
        <f>IF(OR(C14="",D14=""),"",C14*D14)</f>
        <v/>
      </c>
      <c r="F14" s="213" t="s">
        <v>829</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si="1"/>
        <v/>
      </c>
      <c r="U14" s="252" t="str">
        <f t="shared" si="2"/>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MAX(N10:N14)</f>
        <v>0</v>
      </c>
      <c r="O15" s="140"/>
      <c r="P15" s="140"/>
      <c r="Q15" s="140"/>
      <c r="R15" s="140"/>
      <c r="S15" s="140"/>
      <c r="T15" s="140"/>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3gDoUAnJjT/z4daPeRTKg5rDO6f+tESJ53rTydKopFFpRYpYk7cyjMSRgeA9NoNb15gaT/ijhO+869GM4wmJRw==" saltValue="LEOKpdow/cMWv1Kw2YHZLA==" spinCount="100000" sheet="1" formatCells="0" formatColumns="0" formatRows="0" insertRows="0" deleteRows="0" selectLockedCells="1" sort="0" autoFilter="0" pivotTables="0"/>
  <autoFilter ref="A9:V15" xr:uid="{00000000-0001-0000-29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548" priority="9">
      <formula>LEN(TRIM(E10))=0</formula>
    </cfRule>
    <cfRule type="cellIs" dxfId="547" priority="10" operator="between">
      <formula>8</formula>
      <formula>16</formula>
    </cfRule>
    <cfRule type="cellIs" dxfId="546" priority="11" operator="between">
      <formula>4</formula>
      <formula>7.99</formula>
    </cfRule>
    <cfRule type="cellIs" dxfId="545" priority="12" operator="between">
      <formula>1</formula>
      <formula>3.99</formula>
    </cfRule>
  </conditionalFormatting>
  <conditionalFormatting sqref="F10:F12">
    <cfRule type="cellIs" dxfId="544" priority="86" operator="between">
      <formula>11</formula>
      <formula>25</formula>
    </cfRule>
    <cfRule type="cellIs" dxfId="543" priority="87" operator="between">
      <formula>6</formula>
      <formula>10</formula>
    </cfRule>
    <cfRule type="cellIs" dxfId="542" priority="88" operator="between">
      <formula>0</formula>
      <formula>5</formula>
    </cfRule>
  </conditionalFormatting>
  <conditionalFormatting sqref="H10:H14">
    <cfRule type="containsText" dxfId="541" priority="16" operator="containsText" text="Sí">
      <formula>NOT(ISERROR(SEARCH("Sí",H10)))</formula>
    </cfRule>
    <cfRule type="containsText" dxfId="540" priority="17" operator="containsText" text="No">
      <formula>NOT(ISERROR(SEARCH("No",H10)))</formula>
    </cfRule>
  </conditionalFormatting>
  <conditionalFormatting sqref="I10:I14">
    <cfRule type="containsText" dxfId="539" priority="13" operator="containsText" text="Bajo">
      <formula>NOT(ISERROR(SEARCH("Bajo",I10)))</formula>
    </cfRule>
    <cfRule type="containsText" dxfId="538" priority="14" operator="containsText" text="Medio">
      <formula>NOT(ISERROR(SEARCH("Medio",I10)))</formula>
    </cfRule>
    <cfRule type="containsText" dxfId="537" priority="15" operator="containsText" text="Alto">
      <formula>NOT(ISERROR(SEARCH("Alto",I10)))</formula>
    </cfRule>
  </conditionalFormatting>
  <conditionalFormatting sqref="N10:N15">
    <cfRule type="containsBlanks" dxfId="536" priority="5">
      <formula>LEN(TRIM(N10))=0</formula>
    </cfRule>
    <cfRule type="cellIs" dxfId="535" priority="6" operator="between">
      <formula>8</formula>
      <formula>16</formula>
    </cfRule>
    <cfRule type="cellIs" dxfId="534" priority="7" operator="between">
      <formula>4</formula>
      <formula>7.99</formula>
    </cfRule>
    <cfRule type="cellIs" dxfId="533" priority="8" operator="between">
      <formula>1</formula>
      <formula>3.99</formula>
    </cfRule>
  </conditionalFormatting>
  <conditionalFormatting sqref="V10:V15">
    <cfRule type="containsBlanks" dxfId="532" priority="1">
      <formula>LEN(TRIM(V10))=0</formula>
    </cfRule>
    <cfRule type="cellIs" dxfId="531" priority="2" operator="between">
      <formula>8</formula>
      <formula>16</formula>
    </cfRule>
    <cfRule type="cellIs" dxfId="530" priority="3" operator="between">
      <formula>4</formula>
      <formula>7.99</formula>
    </cfRule>
    <cfRule type="cellIs" dxfId="529" priority="4" operator="between">
      <formula>1</formula>
      <formula>3.99</formula>
    </cfRule>
  </conditionalFormatting>
  <dataValidations count="5">
    <dataValidation type="list" allowBlank="1" showInputMessage="1" showErrorMessage="1" sqref="I10:I14" xr:uid="{00000000-0002-0000-2900-000003000000}">
      <formula1>$M$3:$M$5</formula1>
    </dataValidation>
    <dataValidation type="list" allowBlank="1" showInputMessage="1" showErrorMessage="1" sqref="C10:D14" xr:uid="{77242B66-61AA-4D66-A5F3-5F31130E1527}">
      <formula1>$D$38:$D$41</formula1>
    </dataValidation>
    <dataValidation type="list" allowBlank="1" showInputMessage="1" showErrorMessage="1" sqref="J10:K14 R10:S14" xr:uid="{60DD3041-ED42-4A24-B571-DB085CE169A9}">
      <formula1>$E$38:$E$41</formula1>
    </dataValidation>
    <dataValidation type="list" allowBlank="1" showInputMessage="1" showErrorMessage="1" sqref="H10:H14" xr:uid="{75B0410D-1E44-49E4-A806-FA34AB57E5F5}">
      <formula1>$L$3:$L$4</formula1>
    </dataValidation>
    <dataValidation type="date" allowBlank="1" showInputMessage="1" showErrorMessage="1" sqref="Q10:Q14" xr:uid="{193F51B7-A06A-4733-BEFE-15391ACEF8E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5">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(MP)'!A13</f>
        <v>MP.R8</v>
      </c>
      <c r="D5" s="480"/>
      <c r="E5" s="481" t="str">
        <f>'4. Medios Propios (MP)'!B13</f>
        <v>Pérdida de pista de auditoría</v>
      </c>
      <c r="F5" s="482"/>
      <c r="G5" s="114" t="str">
        <f>'4. Medios Propios (MP)'!C13</f>
        <v>No existe una pista de auditoría adecuada que permita hacer un seguimiento completo de las actuaciones financiadas.</v>
      </c>
      <c r="H5" s="112">
        <f>'4. Medios Propios (MP)'!D13</f>
        <v>0</v>
      </c>
      <c r="I5" s="113">
        <f>'4. Medios Propios (MP)'!E13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ht="93" customHeight="1" x14ac:dyDescent="0.25">
      <c r="A10" s="115" t="s">
        <v>830</v>
      </c>
      <c r="B10" s="155" t="s">
        <v>831</v>
      </c>
      <c r="C10" s="215"/>
      <c r="D10" s="215"/>
      <c r="E10" s="118" t="str">
        <f>IF(OR(C10="",D10=""),"",C10*D10)</f>
        <v/>
      </c>
      <c r="F10" s="115" t="s">
        <v>832</v>
      </c>
      <c r="G10" s="315" t="s">
        <v>833</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103.95" customHeight="1" x14ac:dyDescent="0.25">
      <c r="A11" s="115" t="s">
        <v>834</v>
      </c>
      <c r="B11" s="151" t="s">
        <v>680</v>
      </c>
      <c r="C11" s="215"/>
      <c r="D11" s="215"/>
      <c r="E11" s="118" t="str">
        <f t="shared" ref="E11:E14" si="1">IF(OR(C11="",D11=""),"",C11*D11)</f>
        <v/>
      </c>
      <c r="F11" s="115" t="s">
        <v>835</v>
      </c>
      <c r="G11" s="309" t="s">
        <v>575</v>
      </c>
      <c r="H11" s="213"/>
      <c r="I11" s="213"/>
      <c r="J11" s="215"/>
      <c r="K11" s="215"/>
      <c r="L11" s="115" t="str">
        <f t="shared" si="0"/>
        <v/>
      </c>
      <c r="M11" s="115" t="str">
        <f t="shared" si="0"/>
        <v/>
      </c>
      <c r="N11" s="118" t="str">
        <f>IF(OR(L11="",M11=""),"",L11*M11)</f>
        <v/>
      </c>
      <c r="O11" s="216"/>
      <c r="P11" s="216"/>
      <c r="Q11" s="308"/>
      <c r="R11" s="215"/>
      <c r="S11" s="215"/>
      <c r="T11" s="115" t="str">
        <f>IF(ISNUMBER($L11),IF($L11+R11&gt;1,$L11+R11,1),"")</f>
        <v/>
      </c>
      <c r="U11" s="115" t="str">
        <f>IF(ISNUMBER($M11),IF($M11+S11&gt;1,$M11+S11,1),"")</f>
        <v/>
      </c>
      <c r="V11" s="118" t="str">
        <f>IF(OR(T11="",U11=""),"",T11*U11)</f>
        <v/>
      </c>
    </row>
    <row r="12" spans="1:22" ht="117" customHeight="1" x14ac:dyDescent="0.25">
      <c r="A12" s="115" t="s">
        <v>836</v>
      </c>
      <c r="B12" s="151" t="s">
        <v>683</v>
      </c>
      <c r="C12" s="215"/>
      <c r="D12" s="215"/>
      <c r="E12" s="118" t="str">
        <f t="shared" si="1"/>
        <v/>
      </c>
      <c r="F12" s="115" t="s">
        <v>837</v>
      </c>
      <c r="G12" s="309" t="s">
        <v>685</v>
      </c>
      <c r="H12" s="213"/>
      <c r="I12" s="213"/>
      <c r="J12" s="215"/>
      <c r="K12" s="215"/>
      <c r="L12" s="115" t="str">
        <f t="shared" si="0"/>
        <v/>
      </c>
      <c r="M12" s="115" t="str">
        <f t="shared" si="0"/>
        <v/>
      </c>
      <c r="N12" s="118" t="str">
        <f>IF(OR(L12="",M12=""),"",L12*M12)</f>
        <v/>
      </c>
      <c r="O12" s="216"/>
      <c r="P12" s="216"/>
      <c r="Q12" s="308"/>
      <c r="R12" s="215"/>
      <c r="S12" s="215"/>
      <c r="T12" s="115" t="str">
        <f>IF(ISNUMBER($L12),IF($L12+R12&gt;1,$L12+R12,1),"")</f>
        <v/>
      </c>
      <c r="U12" s="115" t="str">
        <f>IF(ISNUMBER($M12),IF($M12+S12&gt;1,$M12+S12,1),"")</f>
        <v/>
      </c>
      <c r="V12" s="118" t="str">
        <f>IF(OR(T12="",U12=""),"",T12*U12)</f>
        <v/>
      </c>
    </row>
    <row r="13" spans="1:22" s="194" customFormat="1" ht="72" hidden="1" customHeight="1" x14ac:dyDescent="0.25">
      <c r="A13" s="213" t="s">
        <v>838</v>
      </c>
      <c r="B13" s="214" t="s">
        <v>201</v>
      </c>
      <c r="C13" s="215"/>
      <c r="D13" s="215"/>
      <c r="E13" s="251" t="str">
        <f t="shared" ref="E13" si="2">IF(OR(C13="",D13=""),"",C13*D13)</f>
        <v/>
      </c>
      <c r="F13" s="213" t="s">
        <v>839</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838</v>
      </c>
      <c r="B14" s="214" t="s">
        <v>201</v>
      </c>
      <c r="C14" s="213"/>
      <c r="D14" s="213"/>
      <c r="E14" s="251" t="str">
        <f t="shared" si="1"/>
        <v/>
      </c>
      <c r="F14" s="213" t="s">
        <v>839</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ref="T14" si="7">IF(ISNUMBER($L14),IF($L14+R14&gt;1,$L14+R14,1),"")</f>
        <v/>
      </c>
      <c r="U14" s="252" t="str">
        <f t="shared" ref="U14" si="8">IF(ISNUMBER($M14),IF($M14+S14&gt;1,$M14+S14,1),"")</f>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MAX(N10:N14)</f>
        <v>0</v>
      </c>
      <c r="O15" s="140"/>
      <c r="P15" s="140"/>
      <c r="Q15" s="140"/>
      <c r="R15" s="140"/>
      <c r="S15" s="140"/>
      <c r="T15" s="140"/>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yycxTnHSeUNZeqjs8eLS7vjFUHvG7vdDK0tKCjEZQi30n5y96GduGosCUg+AjyeDB6weBy/VdezlajDezdO9ZA==" saltValue="PA3ez31ljEatqMx7LtdTpA==" spinCount="100000" sheet="1" formatCells="0" formatColumns="0" formatRows="0" insertRows="0" deleteRows="0" selectLockedCells="1" sort="0" autoFilter="0" pivotTables="0"/>
  <autoFilter ref="A9:V15" xr:uid="{00000000-0001-0000-2A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528" priority="9">
      <formula>LEN(TRIM(E10))=0</formula>
    </cfRule>
    <cfRule type="cellIs" dxfId="527" priority="10" operator="between">
      <formula>8</formula>
      <formula>16</formula>
    </cfRule>
    <cfRule type="cellIs" dxfId="526" priority="11" operator="between">
      <formula>4</formula>
      <formula>7.99</formula>
    </cfRule>
    <cfRule type="cellIs" dxfId="525" priority="12" operator="between">
      <formula>1</formula>
      <formula>3.99</formula>
    </cfRule>
  </conditionalFormatting>
  <conditionalFormatting sqref="F10:F12">
    <cfRule type="cellIs" dxfId="524" priority="74" operator="between">
      <formula>11</formula>
      <formula>25</formula>
    </cfRule>
    <cfRule type="cellIs" dxfId="523" priority="75" operator="between">
      <formula>6</formula>
      <formula>10</formula>
    </cfRule>
    <cfRule type="cellIs" dxfId="522" priority="76" operator="between">
      <formula>0</formula>
      <formula>5</formula>
    </cfRule>
  </conditionalFormatting>
  <conditionalFormatting sqref="H10:H14">
    <cfRule type="containsText" dxfId="521" priority="16" operator="containsText" text="Sí">
      <formula>NOT(ISERROR(SEARCH("Sí",H10)))</formula>
    </cfRule>
    <cfRule type="containsText" dxfId="520" priority="17" operator="containsText" text="No">
      <formula>NOT(ISERROR(SEARCH("No",H10)))</formula>
    </cfRule>
  </conditionalFormatting>
  <conditionalFormatting sqref="I10:I14">
    <cfRule type="containsText" dxfId="519" priority="13" operator="containsText" text="Bajo">
      <formula>NOT(ISERROR(SEARCH("Bajo",I10)))</formula>
    </cfRule>
    <cfRule type="containsText" dxfId="518" priority="14" operator="containsText" text="Medio">
      <formula>NOT(ISERROR(SEARCH("Medio",I10)))</formula>
    </cfRule>
    <cfRule type="containsText" dxfId="517" priority="15" operator="containsText" text="Alto">
      <formula>NOT(ISERROR(SEARCH("Alto",I10)))</formula>
    </cfRule>
  </conditionalFormatting>
  <conditionalFormatting sqref="N10:N15">
    <cfRule type="containsBlanks" dxfId="516" priority="5">
      <formula>LEN(TRIM(N10))=0</formula>
    </cfRule>
    <cfRule type="cellIs" dxfId="515" priority="6" operator="between">
      <formula>8</formula>
      <formula>16</formula>
    </cfRule>
    <cfRule type="cellIs" dxfId="514" priority="7" operator="between">
      <formula>4</formula>
      <formula>7.99</formula>
    </cfRule>
    <cfRule type="cellIs" dxfId="513" priority="8" operator="between">
      <formula>1</formula>
      <formula>3.99</formula>
    </cfRule>
  </conditionalFormatting>
  <conditionalFormatting sqref="V10:V15">
    <cfRule type="containsBlanks" dxfId="512" priority="1">
      <formula>LEN(TRIM(V10))=0</formula>
    </cfRule>
    <cfRule type="cellIs" dxfId="511" priority="2" operator="between">
      <formula>8</formula>
      <formula>16</formula>
    </cfRule>
    <cfRule type="cellIs" dxfId="510" priority="3" operator="between">
      <formula>4</formula>
      <formula>7.99</formula>
    </cfRule>
    <cfRule type="cellIs" dxfId="509" priority="4" operator="between">
      <formula>1</formula>
      <formula>3.99</formula>
    </cfRule>
  </conditionalFormatting>
  <dataValidations count="5">
    <dataValidation type="list" allowBlank="1" showInputMessage="1" showErrorMessage="1" sqref="I10:I14" xr:uid="{00000000-0002-0000-2A00-000003000000}">
      <formula1>$M$3:$M$5</formula1>
    </dataValidation>
    <dataValidation type="list" allowBlank="1" showInputMessage="1" showErrorMessage="1" sqref="C10:D14" xr:uid="{15ED895F-06E2-41FC-AB54-B57C178C1867}">
      <formula1>$D$38:$D$41</formula1>
    </dataValidation>
    <dataValidation type="list" allowBlank="1" showInputMessage="1" showErrorMessage="1" sqref="J10:K14 R10:S14" xr:uid="{B1E37A28-2251-4316-B43C-D85D807BF4A0}">
      <formula1>$E$38:$E$41</formula1>
    </dataValidation>
    <dataValidation type="list" allowBlank="1" showInputMessage="1" showErrorMessage="1" sqref="H10:H14" xr:uid="{5E8D3153-974F-47DA-934D-1315C249F86F}">
      <formula1>$L$3:$L$4</formula1>
    </dataValidation>
    <dataValidation type="date" allowBlank="1" showInputMessage="1" showErrorMessage="1" sqref="Q10:Q14" xr:uid="{15F807A9-44D3-4FC9-9B24-510CC5F85FA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6">
    <tabColor theme="0" tint="-0.249977111117893"/>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(MP)'!A14</f>
        <v>MP.R9</v>
      </c>
      <c r="D5" s="480"/>
      <c r="E5" s="481" t="str">
        <f>'4. Medios Propios (MP)'!B14</f>
        <v>Sobreestimación de la calidad o confusión de las actividades del personal</v>
      </c>
      <c r="F5" s="482"/>
      <c r="G5" s="114" t="str">
        <f>'4. Medios Propios (MP)'!C14</f>
        <v>La cualificación de la mano de obra no es la adecuada o no es correcta la descripción de las actividades llevadas a cabo por el pesonal</v>
      </c>
      <c r="H5" s="112">
        <f>'4. Medios Propios (MP)'!D14</f>
        <v>0</v>
      </c>
      <c r="I5" s="113">
        <f>'4. Medios Propios (MP)'!E14</f>
        <v>0</v>
      </c>
      <c r="J5" s="15"/>
      <c r="K5" s="15"/>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ht="100.2" customHeight="1" x14ac:dyDescent="0.25">
      <c r="A10" s="115" t="s">
        <v>840</v>
      </c>
      <c r="B10" s="178" t="s">
        <v>841</v>
      </c>
      <c r="C10" s="215"/>
      <c r="D10" s="215"/>
      <c r="E10" s="184" t="str">
        <f>IF(OR(C10="",D10=""),"",C10*D10)</f>
        <v/>
      </c>
      <c r="F10" s="115" t="s">
        <v>842</v>
      </c>
      <c r="G10" s="315" t="s">
        <v>843</v>
      </c>
      <c r="H10" s="190"/>
      <c r="I10" s="190"/>
      <c r="J10" s="189"/>
      <c r="K10" s="189"/>
      <c r="L10" s="115" t="str">
        <f t="shared" ref="L10:M13" si="0">IF(ISNUMBER(C10),IF(C10+J10&gt;1,C10+J10,1),"")</f>
        <v/>
      </c>
      <c r="M10" s="115" t="str">
        <f t="shared" si="0"/>
        <v/>
      </c>
      <c r="N10" s="184" t="str">
        <f>IF(OR(L10="",M10=""),"",L10*M10)</f>
        <v/>
      </c>
      <c r="O10" s="191"/>
      <c r="P10" s="191"/>
      <c r="Q10" s="308"/>
      <c r="R10" s="189"/>
      <c r="S10" s="189"/>
      <c r="T10" s="115" t="str">
        <f>IF(ISNUMBER($L10),IF($L10+R10&gt;1,$L10+R10,1),"")</f>
        <v/>
      </c>
      <c r="U10" s="115" t="str">
        <f>IF(ISNUMBER($M10),IF($M10+S10&gt;1,$M10+S10,1),"")</f>
        <v/>
      </c>
      <c r="V10" s="184" t="str">
        <f>IF(OR(T10="",U10=""),"",T10*U10)</f>
        <v/>
      </c>
    </row>
    <row r="11" spans="1:22" ht="72" customHeight="1" x14ac:dyDescent="0.25">
      <c r="A11" s="115" t="s">
        <v>844</v>
      </c>
      <c r="B11" s="178" t="s">
        <v>845</v>
      </c>
      <c r="C11" s="215"/>
      <c r="D11" s="215"/>
      <c r="E11" s="184" t="str">
        <f>IF(OR(C11="",D11=""),"",C11*D11)</f>
        <v/>
      </c>
      <c r="F11" s="115" t="s">
        <v>846</v>
      </c>
      <c r="G11" s="313" t="s">
        <v>847</v>
      </c>
      <c r="H11" s="190"/>
      <c r="I11" s="190"/>
      <c r="J11" s="189"/>
      <c r="K11" s="189"/>
      <c r="L11" s="115" t="str">
        <f t="shared" ref="L11:L12" si="1">IF(ISNUMBER(C11),IF(C11+J11&gt;1,C11+J11,1),"")</f>
        <v/>
      </c>
      <c r="M11" s="115" t="str">
        <f t="shared" ref="M11:M12" si="2">IF(ISNUMBER(D11),IF(D11+K11&gt;1,D11+K11,1),"")</f>
        <v/>
      </c>
      <c r="N11" s="184" t="str">
        <f>IF(OR(L11="",M11=""),"",L11*M11)</f>
        <v/>
      </c>
      <c r="O11" s="192"/>
      <c r="P11" s="193"/>
      <c r="Q11" s="308"/>
      <c r="R11" s="189"/>
      <c r="S11" s="189"/>
      <c r="T11" s="115" t="str">
        <f t="shared" ref="T11:T12" si="3">IF(ISNUMBER($L11),IF($L11+R11&gt;1,$L11+R11,1),"")</f>
        <v/>
      </c>
      <c r="U11" s="115" t="str">
        <f t="shared" ref="U11:U12" si="4">IF(ISNUMBER($M11),IF($M11+S11&gt;1,$M11+S11,1),"")</f>
        <v/>
      </c>
      <c r="V11" s="184" t="str">
        <f>IF(OR(T11="",U11=""),"",T11*U11)</f>
        <v/>
      </c>
    </row>
    <row r="12" spans="1:22" s="194" customFormat="1" ht="72" hidden="1" customHeight="1" x14ac:dyDescent="0.25">
      <c r="A12" s="213" t="s">
        <v>848</v>
      </c>
      <c r="B12" s="214" t="s">
        <v>201</v>
      </c>
      <c r="C12" s="215"/>
      <c r="D12" s="215"/>
      <c r="E12" s="254" t="str">
        <f>IF(OR(C12="",D12=""),"",C12*D12)</f>
        <v/>
      </c>
      <c r="F12" s="190" t="s">
        <v>849</v>
      </c>
      <c r="G12" s="192" t="s">
        <v>203</v>
      </c>
      <c r="H12" s="190"/>
      <c r="I12" s="190"/>
      <c r="J12" s="189"/>
      <c r="K12" s="189"/>
      <c r="L12" s="252" t="str">
        <f t="shared" si="1"/>
        <v/>
      </c>
      <c r="M12" s="252" t="str">
        <f t="shared" si="2"/>
        <v/>
      </c>
      <c r="N12" s="254" t="str">
        <f>IF(OR(L12="",M12=""),"",L12*M12)</f>
        <v/>
      </c>
      <c r="O12" s="192" t="s">
        <v>203</v>
      </c>
      <c r="P12" s="193"/>
      <c r="Q12" s="308"/>
      <c r="R12" s="189"/>
      <c r="S12" s="189"/>
      <c r="T12" s="252" t="str">
        <f t="shared" si="3"/>
        <v/>
      </c>
      <c r="U12" s="252" t="str">
        <f t="shared" si="4"/>
        <v/>
      </c>
      <c r="V12" s="254" t="str">
        <f>IF(OR(T12="",U12=""),"",T12*U12)</f>
        <v/>
      </c>
    </row>
    <row r="13" spans="1:22" s="194" customFormat="1" ht="72" customHeight="1" x14ac:dyDescent="0.25">
      <c r="A13" s="213" t="s">
        <v>848</v>
      </c>
      <c r="B13" s="214" t="s">
        <v>201</v>
      </c>
      <c r="C13" s="213"/>
      <c r="D13" s="213"/>
      <c r="E13" s="254" t="str">
        <f>IF(OR(C13="",D13=""),"",C13*D13)</f>
        <v/>
      </c>
      <c r="F13" s="190" t="s">
        <v>849</v>
      </c>
      <c r="G13" s="192" t="s">
        <v>203</v>
      </c>
      <c r="H13" s="190"/>
      <c r="I13" s="190"/>
      <c r="J13" s="190"/>
      <c r="K13" s="190"/>
      <c r="L13" s="252" t="str">
        <f t="shared" si="0"/>
        <v/>
      </c>
      <c r="M13" s="252" t="str">
        <f t="shared" si="0"/>
        <v/>
      </c>
      <c r="N13" s="254" t="str">
        <f>IF(OR(L13="",M13=""),"",L13*M13)</f>
        <v/>
      </c>
      <c r="O13" s="192" t="s">
        <v>203</v>
      </c>
      <c r="P13" s="193"/>
      <c r="Q13" s="308"/>
      <c r="R13" s="190"/>
      <c r="S13" s="190"/>
      <c r="T13" s="252" t="str">
        <f t="shared" ref="T13" si="5">IF(ISNUMBER($L13),IF($L13+R13&gt;1,$L13+R13,1),"")</f>
        <v/>
      </c>
      <c r="U13" s="252" t="str">
        <f t="shared" ref="U13" si="6">IF(ISNUMBER($M13),IF($M13+S13&gt;1,$M13+S13,1),"")</f>
        <v/>
      </c>
      <c r="V13" s="254" t="str">
        <f>IF(OR(T13="",U13=""),"",T13*U13)</f>
        <v/>
      </c>
    </row>
    <row r="14" spans="1:22" ht="48" customHeight="1" x14ac:dyDescent="0.25">
      <c r="A14" s="140"/>
      <c r="B14" s="140"/>
      <c r="C14" s="140"/>
      <c r="D14" s="111" t="s">
        <v>204</v>
      </c>
      <c r="E14" s="117">
        <f>MAX(E10:E13)</f>
        <v>0</v>
      </c>
      <c r="F14" s="140"/>
      <c r="G14" s="140"/>
      <c r="H14" s="140"/>
      <c r="I14" s="140"/>
      <c r="J14" s="140"/>
      <c r="K14" s="140"/>
      <c r="L14" s="140"/>
      <c r="M14" s="50" t="s">
        <v>122</v>
      </c>
      <c r="N14" s="117">
        <f>MAX(N10:N13)</f>
        <v>0</v>
      </c>
      <c r="O14" s="140"/>
      <c r="P14" s="140"/>
      <c r="Q14" s="140"/>
      <c r="R14" s="140"/>
      <c r="S14" s="140"/>
      <c r="T14" s="140"/>
      <c r="U14" s="50" t="s">
        <v>55</v>
      </c>
      <c r="V14" s="117">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WM1W04dxMBuL4bZwuuH053ics3IHvsavWAZNYhSsgPCEe6eFy5kO7pKFPc0PfkBjGXcl4DbrMkixE8iBmvvDDQ==" saltValue="VhvLztwEDWQVIlQj66qtrg==" spinCount="100000" sheet="1" formatCells="0" formatColumns="0" insertRows="0" deleteRows="0" selectLockedCells="1" sort="0" autoFilter="0" pivotTables="0"/>
  <autoFilter ref="A9:V14" xr:uid="{00000000-0001-0000-2B00-000000000000}"/>
  <mergeCells count="11">
    <mergeCell ref="A8:B8"/>
    <mergeCell ref="C8:E8"/>
    <mergeCell ref="F8:K8"/>
    <mergeCell ref="L8:N8"/>
    <mergeCell ref="O8:S8"/>
    <mergeCell ref="T8:V8"/>
    <mergeCell ref="C3:I3"/>
    <mergeCell ref="C4:D4"/>
    <mergeCell ref="E4:F4"/>
    <mergeCell ref="C5:D5"/>
    <mergeCell ref="E5:F5"/>
  </mergeCells>
  <conditionalFormatting sqref="E10:E14">
    <cfRule type="cellIs" dxfId="508" priority="12" operator="between">
      <formula>8</formula>
      <formula>16</formula>
    </cfRule>
    <cfRule type="cellIs" dxfId="507" priority="13" operator="between">
      <formula>4</formula>
      <formula>7.99</formula>
    </cfRule>
    <cfRule type="cellIs" dxfId="506" priority="14" operator="between">
      <formula>1</formula>
      <formula>3.99</formula>
    </cfRule>
  </conditionalFormatting>
  <conditionalFormatting sqref="E14">
    <cfRule type="containsBlanks" dxfId="505" priority="29">
      <formula>LEN(TRIM(E14))=0</formula>
    </cfRule>
  </conditionalFormatting>
  <conditionalFormatting sqref="F10:F11">
    <cfRule type="cellIs" dxfId="504" priority="33" operator="between">
      <formula>11</formula>
      <formula>25</formula>
    </cfRule>
    <cfRule type="cellIs" dxfId="503" priority="34" operator="between">
      <formula>6</formula>
      <formula>10</formula>
    </cfRule>
    <cfRule type="cellIs" dxfId="502" priority="35" operator="between">
      <formula>0</formula>
      <formula>5</formula>
    </cfRule>
  </conditionalFormatting>
  <conditionalFormatting sqref="H10:H13">
    <cfRule type="containsText" dxfId="501" priority="10" operator="containsText" text="Sí">
      <formula>NOT(ISERROR(SEARCH("Sí",H10)))</formula>
    </cfRule>
    <cfRule type="containsText" dxfId="500" priority="11" operator="containsText" text="No">
      <formula>NOT(ISERROR(SEARCH("No",H10)))</formula>
    </cfRule>
  </conditionalFormatting>
  <conditionalFormatting sqref="I10:I13">
    <cfRule type="containsText" dxfId="499" priority="7" operator="containsText" text="Bajo">
      <formula>NOT(ISERROR(SEARCH("Bajo",I10)))</formula>
    </cfRule>
    <cfRule type="containsText" dxfId="498" priority="8" operator="containsText" text="Medio">
      <formula>NOT(ISERROR(SEARCH("Medio",I10)))</formula>
    </cfRule>
    <cfRule type="containsText" dxfId="497" priority="9" operator="containsText" text="Alto">
      <formula>NOT(ISERROR(SEARCH("Alto",I10)))</formula>
    </cfRule>
  </conditionalFormatting>
  <conditionalFormatting sqref="N10:N14">
    <cfRule type="cellIs" dxfId="496" priority="4" operator="between">
      <formula>8</formula>
      <formula>16</formula>
    </cfRule>
    <cfRule type="cellIs" dxfId="495" priority="5" operator="between">
      <formula>4</formula>
      <formula>7.99</formula>
    </cfRule>
    <cfRule type="cellIs" dxfId="494" priority="6" operator="between">
      <formula>1</formula>
      <formula>3.99</formula>
    </cfRule>
  </conditionalFormatting>
  <conditionalFormatting sqref="N14">
    <cfRule type="containsBlanks" dxfId="493" priority="25">
      <formula>LEN(TRIM(N14))=0</formula>
    </cfRule>
  </conditionalFormatting>
  <conditionalFormatting sqref="V10:V14">
    <cfRule type="cellIs" dxfId="492" priority="1" operator="between">
      <formula>8</formula>
      <formula>16</formula>
    </cfRule>
    <cfRule type="cellIs" dxfId="491" priority="2" operator="between">
      <formula>4</formula>
      <formula>7.99</formula>
    </cfRule>
    <cfRule type="cellIs" dxfId="490" priority="3" operator="between">
      <formula>1</formula>
      <formula>3.99</formula>
    </cfRule>
  </conditionalFormatting>
  <conditionalFormatting sqref="V14">
    <cfRule type="containsBlanks" dxfId="489" priority="21">
      <formula>LEN(TRIM(V14))=0</formula>
    </cfRule>
  </conditionalFormatting>
  <dataValidations count="5">
    <dataValidation type="list" allowBlank="1" showInputMessage="1" showErrorMessage="1" sqref="I10:I13" xr:uid="{00000000-0002-0000-2B00-000003000000}">
      <formula1>$M$3:$M$5</formula1>
    </dataValidation>
    <dataValidation type="list" allowBlank="1" showInputMessage="1" showErrorMessage="1" sqref="C10:D13" xr:uid="{1CDF50A7-2F5E-4810-BE71-867CAD6E0E87}">
      <formula1>$D$37:$D$40</formula1>
    </dataValidation>
    <dataValidation type="list" allowBlank="1" showInputMessage="1" showErrorMessage="1" sqref="J10:K13 R10:S13" xr:uid="{7C282ADB-78E5-46DF-97C1-8CC247CD5790}">
      <formula1>$E$37:$E$40</formula1>
    </dataValidation>
    <dataValidation type="list" allowBlank="1" showInputMessage="1" showErrorMessage="1" sqref="H10:H13" xr:uid="{A9DB0875-F431-4EE1-A9E6-1195AE0EBCE3}">
      <formula1>$L$3:$L$4</formula1>
    </dataValidation>
    <dataValidation type="date" allowBlank="1" showInputMessage="1" showErrorMessage="1" sqref="Q10:Q13" xr:uid="{478BE93B-CC67-42E5-ACF8-5DE2B56C2BA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E579-04D6-4174-9FB5-1F70BBD98F13}">
  <sheetPr codeName="Hoja47">
    <tabColor theme="6" tint="0.39997558519241921"/>
    <pageSetUpPr fitToPage="1"/>
  </sheetPr>
  <dimension ref="A1:V39"/>
  <sheetViews>
    <sheetView showGridLines="0" topLeftCell="A3"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(MP)'!A16</f>
        <v>MP.RX</v>
      </c>
      <c r="D5" s="480"/>
      <c r="E5" s="481" t="str">
        <f>'4. Medios Propios (MP)'!B16</f>
        <v>Incluir la denominación de riesgos adicionales...</v>
      </c>
      <c r="F5" s="482"/>
      <c r="G5" s="114" t="str">
        <f>'4. Medios Propios (MP)'!C16</f>
        <v>Incluir la descripción de riesgos adicionales...</v>
      </c>
      <c r="H5" s="112">
        <f>'4. Medios Propios (MP)'!D16</f>
        <v>0</v>
      </c>
      <c r="I5" s="113">
        <f>'4. Medios Propios (MP)'!E16</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213" t="s">
        <v>850</v>
      </c>
      <c r="B10" s="216"/>
      <c r="C10" s="215"/>
      <c r="D10" s="215"/>
      <c r="E10" s="184" t="str">
        <f>IF(OR(C10="",D10=""),"",C10*D10)</f>
        <v/>
      </c>
      <c r="F10" s="213" t="s">
        <v>851</v>
      </c>
      <c r="G10" s="216"/>
      <c r="H10" s="213"/>
      <c r="I10" s="213"/>
      <c r="J10" s="215"/>
      <c r="K10" s="215"/>
      <c r="L10" s="115" t="str">
        <f t="shared" ref="L10:M11" si="0">IF(ISNUMBER(C10),IF(C10+J10&gt;1,C10+J10,1),"")</f>
        <v/>
      </c>
      <c r="M10" s="115" t="str">
        <f t="shared" si="0"/>
        <v/>
      </c>
      <c r="N10" s="184" t="str">
        <f>IF(OR(L10="",M10=""),"",L10*M10)</f>
        <v/>
      </c>
      <c r="O10" s="216"/>
      <c r="P10" s="216"/>
      <c r="Q10" s="308"/>
      <c r="R10" s="215"/>
      <c r="S10" s="215"/>
      <c r="T10" s="115" t="str">
        <f>IF(ISNUMBER($L10),IF($L10+R10&gt;1,$L10+R10,1),"")</f>
        <v/>
      </c>
      <c r="U10" s="115" t="str">
        <f>IF(ISNUMBER($M10),IF($M10+S10&gt;1,$M10+S10,1),"")</f>
        <v/>
      </c>
      <c r="V10" s="184" t="str">
        <f>IF(OR(T10="",U10=""),"",T10*U10)</f>
        <v/>
      </c>
    </row>
    <row r="11" spans="1:22" ht="72" customHeight="1" x14ac:dyDescent="0.25">
      <c r="A11" s="213" t="s">
        <v>848</v>
      </c>
      <c r="B11" s="214" t="s">
        <v>201</v>
      </c>
      <c r="C11" s="213"/>
      <c r="D11" s="213"/>
      <c r="E11" s="184" t="str">
        <f>IF(OR(C11="",D11=""),"",C11*D11)</f>
        <v/>
      </c>
      <c r="F11" s="213" t="s">
        <v>849</v>
      </c>
      <c r="G11" s="214" t="s">
        <v>203</v>
      </c>
      <c r="H11" s="213"/>
      <c r="I11" s="213"/>
      <c r="J11" s="213"/>
      <c r="K11" s="213"/>
      <c r="L11" s="115" t="str">
        <f t="shared" si="0"/>
        <v/>
      </c>
      <c r="M11" s="115" t="str">
        <f t="shared" si="0"/>
        <v/>
      </c>
      <c r="N11" s="184" t="str">
        <f>IF(OR(L11="",M11=""),"",L11*M11)</f>
        <v/>
      </c>
      <c r="O11" s="214" t="s">
        <v>203</v>
      </c>
      <c r="P11" s="217"/>
      <c r="Q11" s="308"/>
      <c r="R11" s="213"/>
      <c r="S11" s="213"/>
      <c r="T11" s="115" t="str">
        <f t="shared" ref="T11" si="1">IF(ISNUMBER($L11),IF($L11+R11&gt;1,$L11+R11,1),"")</f>
        <v/>
      </c>
      <c r="U11" s="115" t="str">
        <f t="shared" ref="U11" si="2">IF(ISNUMBER($M11),IF($M11+S11&gt;1,$M11+S11,1),"")</f>
        <v/>
      </c>
      <c r="V11" s="184" t="str">
        <f>IF(OR(T11="",U11=""),"",T11*U11)</f>
        <v/>
      </c>
    </row>
    <row r="12" spans="1:22" ht="48" customHeight="1" x14ac:dyDescent="0.25">
      <c r="A12" s="140"/>
      <c r="B12" s="140"/>
      <c r="C12" s="140"/>
      <c r="D12" s="111" t="s">
        <v>204</v>
      </c>
      <c r="E12" s="117">
        <f>MAX(E10:E11)</f>
        <v>0</v>
      </c>
      <c r="F12" s="140"/>
      <c r="G12" s="140"/>
      <c r="H12" s="140"/>
      <c r="I12" s="140"/>
      <c r="J12" s="140"/>
      <c r="K12" s="140"/>
      <c r="L12" s="140"/>
      <c r="M12" s="50" t="s">
        <v>122</v>
      </c>
      <c r="N12" s="117">
        <f>MAX(N10:N11)</f>
        <v>0</v>
      </c>
      <c r="O12" s="140"/>
      <c r="P12" s="140"/>
      <c r="Q12" s="140"/>
      <c r="R12" s="140"/>
      <c r="S12" s="140"/>
      <c r="T12" s="140"/>
      <c r="U12" s="50" t="s">
        <v>55</v>
      </c>
      <c r="V12" s="117">
        <f>MAX(V10:V11)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kFnvX/0/IxCf9vQpRdDgDgWg6DYHmi5DMQAoAYD7TOwdWYqOoz3ax92Mu6A8CE7jJMci2bxzisK75Rk0Qc0YaA==" saltValue="J6cYjGtP0OAb319/UXlcyQ==" spinCount="100000" sheet="1" objects="1" scenarios="1"/>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488" priority="7" operator="between">
      <formula>8</formula>
      <formula>16</formula>
    </cfRule>
    <cfRule type="cellIs" dxfId="487" priority="8" operator="between">
      <formula>4</formula>
      <formula>7.99</formula>
    </cfRule>
    <cfRule type="cellIs" dxfId="486" priority="9" operator="between">
      <formula>1</formula>
      <formula>3.99</formula>
    </cfRule>
  </conditionalFormatting>
  <conditionalFormatting sqref="E12">
    <cfRule type="containsBlanks" dxfId="485" priority="18">
      <formula>LEN(TRIM(E12))=0</formula>
    </cfRule>
  </conditionalFormatting>
  <conditionalFormatting sqref="F10">
    <cfRule type="cellIs" dxfId="484" priority="36" operator="between">
      <formula>11</formula>
      <formula>25</formula>
    </cfRule>
    <cfRule type="cellIs" dxfId="483" priority="37" operator="between">
      <formula>6</formula>
      <formula>10</formula>
    </cfRule>
    <cfRule type="cellIs" dxfId="482" priority="38" operator="between">
      <formula>0</formula>
      <formula>5</formula>
    </cfRule>
  </conditionalFormatting>
  <conditionalFormatting sqref="H10:H11">
    <cfRule type="containsText" dxfId="481" priority="34" operator="containsText" text="Sí">
      <formula>NOT(ISERROR(SEARCH("Sí",H10)))</formula>
    </cfRule>
    <cfRule type="containsText" dxfId="480" priority="35" operator="containsText" text="No">
      <formula>NOT(ISERROR(SEARCH("No",H10)))</formula>
    </cfRule>
  </conditionalFormatting>
  <conditionalFormatting sqref="I10:I11">
    <cfRule type="containsText" dxfId="479" priority="31" operator="containsText" text="Bajo">
      <formula>NOT(ISERROR(SEARCH("Bajo",I10)))</formula>
    </cfRule>
    <cfRule type="containsText" dxfId="478" priority="32" operator="containsText" text="Medio">
      <formula>NOT(ISERROR(SEARCH("Medio",I10)))</formula>
    </cfRule>
    <cfRule type="containsText" dxfId="477" priority="33" operator="containsText" text="Alto">
      <formula>NOT(ISERROR(SEARCH("Alto",I10)))</formula>
    </cfRule>
  </conditionalFormatting>
  <conditionalFormatting sqref="N10:N12">
    <cfRule type="cellIs" dxfId="476" priority="4" operator="between">
      <formula>8</formula>
      <formula>16</formula>
    </cfRule>
    <cfRule type="cellIs" dxfId="475" priority="5" operator="between">
      <formula>4</formula>
      <formula>7.99</formula>
    </cfRule>
    <cfRule type="cellIs" dxfId="474" priority="6" operator="between">
      <formula>1</formula>
      <formula>3.99</formula>
    </cfRule>
  </conditionalFormatting>
  <conditionalFormatting sqref="N12">
    <cfRule type="containsBlanks" dxfId="473" priority="14">
      <formula>LEN(TRIM(N12))=0</formula>
    </cfRule>
  </conditionalFormatting>
  <conditionalFormatting sqref="V10:V12">
    <cfRule type="cellIs" dxfId="472" priority="1" operator="between">
      <formula>8</formula>
      <formula>16</formula>
    </cfRule>
    <cfRule type="cellIs" dxfId="471" priority="2" operator="between">
      <formula>4</formula>
      <formula>7.99</formula>
    </cfRule>
    <cfRule type="cellIs" dxfId="470" priority="3" operator="between">
      <formula>1</formula>
      <formula>3.99</formula>
    </cfRule>
  </conditionalFormatting>
  <conditionalFormatting sqref="V12">
    <cfRule type="containsBlanks" dxfId="469" priority="10">
      <formula>LEN(TRIM(V12))=0</formula>
    </cfRule>
  </conditionalFormatting>
  <dataValidations count="5">
    <dataValidation type="list" allowBlank="1" showInputMessage="1" showErrorMessage="1" sqref="I10:I11" xr:uid="{074A36E8-05A5-4D28-B81D-EA42ED9DD4DF}">
      <formula1>$M$3:$M$5</formula1>
    </dataValidation>
    <dataValidation type="list" allowBlank="1" showInputMessage="1" showErrorMessage="1" sqref="C10:D11" xr:uid="{4962D91F-4B2C-4AA4-957A-E014D9DB0AB7}">
      <formula1>$D$35:$D$38</formula1>
    </dataValidation>
    <dataValidation type="list" allowBlank="1" showInputMessage="1" showErrorMessage="1" sqref="J10:K11 R10:S11" xr:uid="{7CD25057-FE52-4FAD-A076-35748BD88B07}">
      <formula1>$E$35:$E$38</formula1>
    </dataValidation>
    <dataValidation type="list" allowBlank="1" showInputMessage="1" showErrorMessage="1" sqref="H10:H11" xr:uid="{23503998-78F5-4160-8E0F-0DCC0CD6D77C}">
      <formula1>$L$3:$L$4</formula1>
    </dataValidation>
    <dataValidation type="date" allowBlank="1" showInputMessage="1" showErrorMessage="1" sqref="Q10 Q11" xr:uid="{1114D2CC-9872-410E-A52C-6FF5B5BA174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F2F2-E318-4C29-B25B-486A1F7CD6A7}">
  <sheetPr codeName="Hoja48">
    <tabColor rgb="FFFFC000"/>
  </sheetPr>
  <dimension ref="A2:K39"/>
  <sheetViews>
    <sheetView showGridLines="0" zoomScale="70" zoomScaleNormal="70" workbookViewId="0">
      <selection activeCell="D6" sqref="D6"/>
    </sheetView>
  </sheetViews>
  <sheetFormatPr baseColWidth="10" defaultColWidth="8.88671875" defaultRowHeight="14.4" x14ac:dyDescent="0.3"/>
  <cols>
    <col min="2" max="2" width="42.33203125" customWidth="1"/>
    <col min="3" max="3" width="77" customWidth="1"/>
    <col min="4" max="4" width="25.109375" customWidth="1"/>
    <col min="5" max="5" width="15.6640625" customWidth="1"/>
    <col min="6" max="6" width="16.5546875" customWidth="1"/>
    <col min="7" max="7" width="18.109375" customWidth="1"/>
    <col min="8" max="8" width="16.109375" customWidth="1"/>
    <col min="9" max="9" width="13.44140625" customWidth="1"/>
    <col min="10" max="10" width="17.44140625" customWidth="1"/>
    <col min="11" max="11" width="16.33203125" customWidth="1"/>
  </cols>
  <sheetData>
    <row r="2" spans="1:11" ht="15.6" x14ac:dyDescent="0.3">
      <c r="A2" s="55" t="s">
        <v>852</v>
      </c>
      <c r="B2" s="14"/>
      <c r="C2" s="14"/>
      <c r="D2" s="14"/>
      <c r="E2" s="14"/>
      <c r="F2" s="14"/>
      <c r="G2" s="14"/>
      <c r="H2" s="14"/>
      <c r="I2" s="15"/>
      <c r="J2" s="15"/>
    </row>
    <row r="3" spans="1:11" ht="15.6" x14ac:dyDescent="0.3">
      <c r="A3" s="55"/>
      <c r="B3" s="14"/>
      <c r="C3" s="14"/>
      <c r="D3" s="14"/>
      <c r="E3" s="14"/>
      <c r="F3" s="14"/>
      <c r="G3" s="14"/>
      <c r="H3" s="14"/>
      <c r="I3" s="15"/>
      <c r="J3" s="15"/>
    </row>
    <row r="4" spans="1:11" ht="32.25" customHeight="1" x14ac:dyDescent="0.3">
      <c r="A4" s="448" t="s">
        <v>112</v>
      </c>
      <c r="B4" s="449"/>
      <c r="C4" s="449"/>
      <c r="D4" s="449"/>
      <c r="E4" s="451"/>
      <c r="F4" s="97"/>
      <c r="G4" s="97"/>
      <c r="H4" s="450" t="s">
        <v>113</v>
      </c>
      <c r="I4" s="450"/>
      <c r="J4" s="450"/>
      <c r="K4" s="450"/>
    </row>
    <row r="5" spans="1:11" ht="113.4" customHeight="1" x14ac:dyDescent="0.3">
      <c r="A5" s="51" t="s">
        <v>114</v>
      </c>
      <c r="B5" s="51" t="s">
        <v>115</v>
      </c>
      <c r="C5" s="51" t="s">
        <v>116</v>
      </c>
      <c r="D5" s="52" t="s">
        <v>117</v>
      </c>
      <c r="E5" s="54" t="s">
        <v>118</v>
      </c>
      <c r="F5" s="54" t="s">
        <v>119</v>
      </c>
      <c r="G5" s="54" t="s">
        <v>120</v>
      </c>
      <c r="H5" s="110" t="s">
        <v>121</v>
      </c>
      <c r="I5" s="111" t="s">
        <v>122</v>
      </c>
      <c r="J5" s="111" t="s">
        <v>55</v>
      </c>
      <c r="K5" s="167" t="s">
        <v>123</v>
      </c>
    </row>
    <row r="6" spans="1:11" ht="36" x14ac:dyDescent="0.3">
      <c r="A6" s="73" t="s">
        <v>985</v>
      </c>
      <c r="B6" s="128" t="s">
        <v>594</v>
      </c>
      <c r="C6" s="129" t="s">
        <v>853</v>
      </c>
      <c r="D6" s="201"/>
      <c r="E6" s="201"/>
      <c r="F6" s="200"/>
      <c r="G6" s="202"/>
      <c r="H6" s="136" t="str">
        <f>IF(OR(F6="No",F6=""),"",OP.R1!E15)</f>
        <v/>
      </c>
      <c r="I6" s="136" t="str">
        <f>IF(OR(F6="No",F6=""),"",OP.R1!N15)</f>
        <v/>
      </c>
      <c r="J6" s="164" t="str">
        <f>IF(OR(F6="No",F6=""),"",OP.R1!V15)</f>
        <v/>
      </c>
      <c r="K6" s="46" t="str">
        <f>Aux!H38</f>
        <v>Incompleto</v>
      </c>
    </row>
    <row r="7" spans="1:11" x14ac:dyDescent="0.3">
      <c r="A7" s="73" t="s">
        <v>986</v>
      </c>
      <c r="B7" s="128" t="s">
        <v>140</v>
      </c>
      <c r="C7" s="129" t="s">
        <v>141</v>
      </c>
      <c r="D7" s="201"/>
      <c r="E7" s="201"/>
      <c r="F7" s="200"/>
      <c r="G7" s="202"/>
      <c r="H7" s="136" t="str">
        <f>IF(OR(F7="No",F7=""),"",OP.R2!E15)</f>
        <v/>
      </c>
      <c r="I7" s="136" t="str">
        <f>IF(OR(F7="No",F7=""),"",OP.R2!N15)</f>
        <v/>
      </c>
      <c r="J7" s="164" t="str">
        <f>IF(OR(F7="No",F7=""),"",OP.R2!V15)</f>
        <v/>
      </c>
      <c r="K7" s="46" t="str">
        <f>Aux!H39</f>
        <v>Incompleto</v>
      </c>
    </row>
    <row r="8" spans="1:11" ht="24" x14ac:dyDescent="0.3">
      <c r="A8" s="73" t="s">
        <v>987</v>
      </c>
      <c r="B8" s="128" t="s">
        <v>854</v>
      </c>
      <c r="C8" s="129" t="s">
        <v>855</v>
      </c>
      <c r="D8" s="201"/>
      <c r="E8" s="201"/>
      <c r="F8" s="200"/>
      <c r="G8" s="202"/>
      <c r="H8" s="136" t="str">
        <f>IF(OR(F8="No",F8=""),"",OP.R3!E14)</f>
        <v/>
      </c>
      <c r="I8" s="136" t="str">
        <f>IF(OR(F8="No",F8=""),"",OP.R3!N14)</f>
        <v/>
      </c>
      <c r="J8" s="164" t="str">
        <f>IF(OR(F8="No",F8=""),"",OP.R3!V14)</f>
        <v/>
      </c>
      <c r="K8" s="46" t="str">
        <f>Aux!H40</f>
        <v>Incompleto</v>
      </c>
    </row>
    <row r="9" spans="1:11" ht="24" x14ac:dyDescent="0.3">
      <c r="A9" s="73" t="s">
        <v>988</v>
      </c>
      <c r="B9" s="130" t="s">
        <v>856</v>
      </c>
      <c r="C9" s="129" t="s">
        <v>857</v>
      </c>
      <c r="D9" s="203"/>
      <c r="E9" s="203"/>
      <c r="F9" s="200"/>
      <c r="G9" s="202"/>
      <c r="H9" s="136" t="str">
        <f>IF(OR(F9="No",F9=""),"",OP.R4!E14)</f>
        <v/>
      </c>
      <c r="I9" s="136" t="str">
        <f>IF(OR(F9="No",F9=""),"",OP.R4!N14)</f>
        <v/>
      </c>
      <c r="J9" s="164" t="str">
        <f>IF(OR(F9="No",F9=""),"",OP.R4!V14)</f>
        <v/>
      </c>
      <c r="K9" s="46" t="str">
        <f>Aux!H41</f>
        <v>Incompleto</v>
      </c>
    </row>
    <row r="10" spans="1:11" ht="24" x14ac:dyDescent="0.3">
      <c r="A10" s="73" t="s">
        <v>989</v>
      </c>
      <c r="B10" s="131" t="s">
        <v>858</v>
      </c>
      <c r="C10" s="132" t="s">
        <v>859</v>
      </c>
      <c r="D10" s="202"/>
      <c r="E10" s="202"/>
      <c r="F10" s="200"/>
      <c r="G10" s="202"/>
      <c r="H10" s="136" t="str">
        <f>IF(OR(F10="No",F10=""),"",OP.R5!E13)</f>
        <v/>
      </c>
      <c r="I10" s="136" t="str">
        <f>IF(OR(F10="No",F10=""),"",OP.R5!N13)</f>
        <v/>
      </c>
      <c r="J10" s="164" t="str">
        <f>IF(OR(F10="No",F10=""),"",OP.R5!V13)</f>
        <v/>
      </c>
      <c r="K10" s="46" t="str">
        <f>Aux!H42</f>
        <v>Incompleto</v>
      </c>
    </row>
    <row r="11" spans="1:11" ht="24" x14ac:dyDescent="0.3">
      <c r="A11" s="73" t="s">
        <v>990</v>
      </c>
      <c r="B11" s="128" t="s">
        <v>860</v>
      </c>
      <c r="C11" s="132" t="s">
        <v>861</v>
      </c>
      <c r="D11" s="202"/>
      <c r="E11" s="202"/>
      <c r="F11" s="200"/>
      <c r="G11" s="202"/>
      <c r="H11" s="136" t="str">
        <f>IF(OR(F11="No",F11=""),"",+OP.R6!E14)</f>
        <v/>
      </c>
      <c r="I11" s="136" t="str">
        <f>IF(OR(F11="No",F11=""),"",OP.R6!N14)</f>
        <v/>
      </c>
      <c r="J11" s="164" t="str">
        <f>IF(OR(F11="No",F11=""),"",OP.R6!V14)</f>
        <v/>
      </c>
      <c r="K11" s="46" t="str">
        <f>Aux!H43</f>
        <v>Incompleto</v>
      </c>
    </row>
    <row r="12" spans="1:11" s="256" customFormat="1" ht="45.75" hidden="1" customHeight="1" x14ac:dyDescent="0.25">
      <c r="A12" s="199" t="s">
        <v>862</v>
      </c>
      <c r="B12" s="200" t="s">
        <v>152</v>
      </c>
      <c r="C12" s="200" t="s">
        <v>153</v>
      </c>
      <c r="D12" s="200"/>
      <c r="E12" s="200"/>
      <c r="F12" s="200"/>
      <c r="G12" s="200"/>
      <c r="H12" s="255" t="str">
        <f>IF(OR(F12="No",F12=""),"",OP.RX!E11)</f>
        <v/>
      </c>
      <c r="I12" s="255" t="str">
        <f>IF(OR(F12="No",F12=""),"",OP.RX!N11)</f>
        <v/>
      </c>
      <c r="J12" s="255" t="str">
        <f>IF(OR(F12="No",F12=""),"",OP.RX!V11)</f>
        <v/>
      </c>
      <c r="K12" s="46" t="str" cm="1">
        <f t="array" ref="K12">IF(OR(F12="",F12="Si"),IF(OR(RAN.PA.R1="",RAN.PA.R1=""),"Incompleto","Completo" ),"No Aplica")</f>
        <v>Incompleto</v>
      </c>
    </row>
    <row r="13" spans="1:11" s="256" customFormat="1" ht="45.75" customHeight="1" x14ac:dyDescent="0.25">
      <c r="A13" s="199" t="s">
        <v>991</v>
      </c>
      <c r="B13" s="200" t="s">
        <v>152</v>
      </c>
      <c r="C13" s="200" t="s">
        <v>153</v>
      </c>
      <c r="D13" s="200"/>
      <c r="E13" s="200"/>
      <c r="F13" s="200"/>
      <c r="G13" s="200"/>
      <c r="H13" s="255" t="str">
        <f>IF(OR(F13="No",F13=""),"",OP.RX!E12)</f>
        <v/>
      </c>
      <c r="I13" s="255" t="str">
        <f>IF(OR(F13="No",F13=""),"",OP.RX!N12)</f>
        <v/>
      </c>
      <c r="J13" s="255" t="str">
        <f>IF(OR(F13="No",F13=""),"",OP.RX!V12)</f>
        <v/>
      </c>
      <c r="K13" s="255"/>
    </row>
    <row r="14" spans="1:11" ht="48" x14ac:dyDescent="0.3">
      <c r="B14" s="68"/>
      <c r="C14" s="68"/>
      <c r="F14" s="41"/>
      <c r="G14" s="61" t="s">
        <v>863</v>
      </c>
      <c r="H14" s="135">
        <f>MAX(H6:H13)</f>
        <v>0</v>
      </c>
      <c r="I14" s="135">
        <f>MAX(I6:I13)</f>
        <v>0</v>
      </c>
      <c r="J14" s="165">
        <f>MAX(J6:J13)</f>
        <v>0</v>
      </c>
      <c r="K14" s="133"/>
    </row>
    <row r="36" spans="6:6" hidden="1" x14ac:dyDescent="0.3"/>
    <row r="37" spans="6:6" hidden="1" x14ac:dyDescent="0.3">
      <c r="F37" t="s">
        <v>155</v>
      </c>
    </row>
    <row r="38" spans="6:6" hidden="1" x14ac:dyDescent="0.3">
      <c r="F38" t="s">
        <v>156</v>
      </c>
    </row>
    <row r="39" spans="6:6" hidden="1" x14ac:dyDescent="0.3"/>
  </sheetData>
  <sheetProtection algorithmName="SHA-512" hashValue="8cJjFQllsEilBvDArk0dvXM1i6R8OWeYbwYaoKTo73rFOMFIy8qehaDnNsbP1e+wt4Pv7VLkFGNcHd4xdUru3w==" saltValue="5UtRvCg8F4RjowlMvxbNxg==" spinCount="100000" sheet="1" formatCells="0" formatColumns="0" formatRows="0" insertRows="0" deleteRows="0" selectLockedCells="1" sort="0" autoFilter="0" pivotTables="0"/>
  <mergeCells count="2">
    <mergeCell ref="A4:E4"/>
    <mergeCell ref="H4:K4"/>
  </mergeCells>
  <conditionalFormatting sqref="H6:J12">
    <cfRule type="containsBlanks" dxfId="468" priority="1">
      <formula>LEN(TRIM(H6))=0</formula>
    </cfRule>
    <cfRule type="cellIs" dxfId="467" priority="2" operator="between">
      <formula>6.01</formula>
      <formula>16</formula>
    </cfRule>
    <cfRule type="cellIs" dxfId="466" priority="3" operator="between">
      <formula>3.01</formula>
      <formula>6</formula>
    </cfRule>
    <cfRule type="cellIs" dxfId="465" priority="4" operator="between">
      <formula>1</formula>
      <formula>3</formula>
    </cfRule>
  </conditionalFormatting>
  <conditionalFormatting sqref="H13:K13">
    <cfRule type="containsBlanks" dxfId="464" priority="5">
      <formula>LEN(TRIM(H13))=0</formula>
    </cfRule>
    <cfRule type="cellIs" dxfId="463" priority="6" operator="between">
      <formula>6.01</formula>
      <formula>16</formula>
    </cfRule>
    <cfRule type="cellIs" dxfId="462" priority="7" operator="between">
      <formula>3.01</formula>
      <formula>6</formula>
    </cfRule>
    <cfRule type="cellIs" dxfId="461" priority="8" operator="between">
      <formula>1</formula>
      <formula>3</formula>
    </cfRule>
  </conditionalFormatting>
  <conditionalFormatting sqref="K6:K12">
    <cfRule type="containsText" dxfId="460" priority="9" operator="containsText" text="Incompleto">
      <formula>NOT(ISERROR(SEARCH("Incompleto",K6)))</formula>
    </cfRule>
    <cfRule type="containsText" dxfId="459" priority="10" operator="containsText" text="Completo">
      <formula>NOT(ISERROR(SEARCH("Completo",K6)))</formula>
    </cfRule>
  </conditionalFormatting>
  <dataValidations count="1">
    <dataValidation type="list" allowBlank="1" showInputMessage="1" showErrorMessage="1" sqref="F6:F13" xr:uid="{0D918B14-B281-46CE-AB24-94DE8804682B}">
      <formula1>$F$37:$F$38</formula1>
    </dataValidation>
  </dataValidations>
  <pageMargins left="0.7" right="0.7" top="0.75" bottom="0.75" header="0.3" footer="0.3"/>
  <pageSetup paperSize="9" scale="3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D6FC0-D006-44B0-8230-A1F079464A82}">
  <sheetPr codeName="Hoja49">
    <tabColor rgb="FFFFC000"/>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83" t="str">
        <f>+'5. Otros proced (OP)'!A6</f>
        <v>OP.R1</v>
      </c>
      <c r="D5" s="484"/>
      <c r="E5" s="485" t="str">
        <f>+'5. Otros proced (OP)'!B6</f>
        <v xml:space="preserve">Conflictos de interés </v>
      </c>
      <c r="F5" s="486"/>
      <c r="G5" s="40" t="str">
        <f>+'5. Otros proced (OP)'!C6</f>
        <v xml:space="preserve">Los miembros de la Entidad ejecutora que han tramitado y resuelto el procedimiento administrativo que autoriza la aportación dineraria pueden tener conflictos de interés que influyan indebidamente sobre la aprobación de ayudas a determinados beneficiarios. </v>
      </c>
      <c r="H5" s="249">
        <f>+'5. Otros proced (OP)'!D6</f>
        <v>0</v>
      </c>
      <c r="I5" s="248">
        <f>+'5. Otros proced (OP)'!E6</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1.599999999999994" customHeight="1" x14ac:dyDescent="0.25">
      <c r="A10" s="195" t="s">
        <v>1002</v>
      </c>
      <c r="B10" s="196" t="s">
        <v>936</v>
      </c>
      <c r="C10" s="189"/>
      <c r="D10" s="189"/>
      <c r="E10" s="118" t="str">
        <f>IF(OR(C10="",D10=""),"",C10*D10)</f>
        <v/>
      </c>
      <c r="F10" s="115" t="s">
        <v>997</v>
      </c>
      <c r="G10" s="315" t="s">
        <v>937</v>
      </c>
      <c r="H10" s="190"/>
      <c r="I10" s="190"/>
      <c r="J10" s="189"/>
      <c r="K10" s="189"/>
      <c r="L10" s="115" t="str">
        <f t="shared" ref="L10:M10"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5" t="s">
        <v>1003</v>
      </c>
      <c r="B11" s="196" t="s">
        <v>864</v>
      </c>
      <c r="C11" s="189"/>
      <c r="D11" s="189"/>
      <c r="E11" s="118" t="str">
        <f t="shared" ref="E11" si="1">IF(OR(C11="",D11=""),"",C11*D11)</f>
        <v/>
      </c>
      <c r="F11" s="115" t="s">
        <v>998</v>
      </c>
      <c r="G11" s="313" t="s">
        <v>865</v>
      </c>
      <c r="H11" s="190"/>
      <c r="I11" s="190"/>
      <c r="J11" s="189"/>
      <c r="K11" s="189"/>
      <c r="L11" s="115" t="str">
        <f t="shared" ref="L11" si="2">IF(ISNUMBER(C11),IF(C11+J11&gt;1,C11+J11,1),"")</f>
        <v/>
      </c>
      <c r="M11" s="115" t="str">
        <f t="shared" ref="M11" si="3">IF(ISNUMBER(D11),IF(D11+K11&gt;1,D11+K11,1),"")</f>
        <v/>
      </c>
      <c r="N11" s="118" t="str">
        <f t="shared" ref="N11:N14" si="4">IF(OR(L11="",M11=""),"",L11*M11)</f>
        <v/>
      </c>
      <c r="O11" s="192"/>
      <c r="P11" s="193"/>
      <c r="Q11" s="308"/>
      <c r="R11" s="189"/>
      <c r="S11" s="189"/>
      <c r="T11" s="115" t="str">
        <f t="shared" ref="T11" si="5">IF(ISNUMBER($L11),IF($L11+R11&gt;1,$L11+R11,1),"")</f>
        <v/>
      </c>
      <c r="U11" s="115" t="str">
        <f t="shared" ref="U11" si="6">IF(ISNUMBER($M11),IF($M11+S11&gt;1,$M11+S11,1),"")</f>
        <v/>
      </c>
      <c r="V11" s="118" t="str">
        <f t="shared" ref="V11:V15" si="7">IF(OR(T11="",U11=""),"",T11*U11)</f>
        <v/>
      </c>
    </row>
    <row r="12" spans="1:22" ht="72" customHeight="1" x14ac:dyDescent="0.25">
      <c r="A12" s="195" t="s">
        <v>1112</v>
      </c>
      <c r="B12" s="196" t="s">
        <v>866</v>
      </c>
      <c r="C12" s="189"/>
      <c r="D12" s="189"/>
      <c r="E12" s="118" t="str">
        <f>IF(OR(C12="",D12=""),"",C12*D12)</f>
        <v/>
      </c>
      <c r="F12" s="115" t="s">
        <v>998</v>
      </c>
      <c r="G12" s="313" t="s">
        <v>867</v>
      </c>
      <c r="H12" s="190"/>
      <c r="I12" s="190"/>
      <c r="J12" s="189"/>
      <c r="K12" s="189"/>
      <c r="L12" s="115" t="str">
        <f t="shared" ref="L12:M14" si="8">IF(ISNUMBER(C12),IF(C12+J12&gt;1,C12+J12,1),"")</f>
        <v/>
      </c>
      <c r="M12" s="115" t="str">
        <f t="shared" ref="M12:M13" si="9">IF(ISNUMBER(D12),IF(D12+K12&gt;1,D12+K12,1),"")</f>
        <v/>
      </c>
      <c r="N12" s="118" t="str">
        <f t="shared" si="4"/>
        <v/>
      </c>
      <c r="O12" s="192"/>
      <c r="P12" s="193"/>
      <c r="Q12" s="308"/>
      <c r="R12" s="189"/>
      <c r="S12" s="189"/>
      <c r="T12" s="115" t="str">
        <f t="shared" ref="T12:T14" si="10">IF(ISNUMBER($L12),IF($L12+R12&gt;1,$L12+R12,1),"")</f>
        <v/>
      </c>
      <c r="U12" s="115" t="str">
        <f t="shared" ref="U12:U14" si="11">IF(ISNUMBER($M12),IF($M12+S12&gt;1,$M12+S12,1),"")</f>
        <v/>
      </c>
      <c r="V12" s="118" t="str">
        <f t="shared" si="7"/>
        <v/>
      </c>
    </row>
    <row r="13" spans="1:22" s="194" customFormat="1" hidden="1" x14ac:dyDescent="0.25">
      <c r="A13" s="190" t="s">
        <v>996</v>
      </c>
      <c r="B13" s="192" t="s">
        <v>201</v>
      </c>
      <c r="C13" s="189"/>
      <c r="D13" s="189"/>
      <c r="E13" s="251" t="str">
        <f>IF(OR(C13="",D13=""),"",C13*D13)</f>
        <v/>
      </c>
      <c r="F13" s="190" t="s">
        <v>1001</v>
      </c>
      <c r="G13" s="192" t="s">
        <v>203</v>
      </c>
      <c r="H13" s="190"/>
      <c r="I13" s="190"/>
      <c r="J13" s="189"/>
      <c r="K13" s="189"/>
      <c r="L13" s="252" t="str">
        <f t="shared" ref="L13" si="12">IF(ISNUMBER(C13),IF(C13+J13&gt;1,C13+J13,1),"")</f>
        <v/>
      </c>
      <c r="M13" s="252" t="str">
        <f t="shared" si="9"/>
        <v/>
      </c>
      <c r="N13" s="251" t="str">
        <f t="shared" ref="N13" si="13">IF(OR(L13="",M13=""),"",L13*M13)</f>
        <v/>
      </c>
      <c r="O13" s="192" t="s">
        <v>203</v>
      </c>
      <c r="P13" s="193"/>
      <c r="Q13" s="308"/>
      <c r="R13" s="189"/>
      <c r="S13" s="189"/>
      <c r="T13" s="252" t="str">
        <f t="shared" ref="T13" si="14">IF(ISNUMBER($L13),IF($L13+R13&gt;1,$L13+R13,1),"")</f>
        <v/>
      </c>
      <c r="U13" s="252" t="str">
        <f t="shared" ref="U13" si="15">IF(ISNUMBER($M13),IF($M13+S13&gt;1,$M13+S13,1),"")</f>
        <v/>
      </c>
      <c r="V13" s="251" t="str">
        <f t="shared" ref="V13" si="16">IF(OR(T13="",U13=""),"",T13*U13)</f>
        <v/>
      </c>
    </row>
    <row r="14" spans="1:22" s="194" customFormat="1" ht="72" customHeight="1" x14ac:dyDescent="0.25">
      <c r="A14" s="190" t="s">
        <v>996</v>
      </c>
      <c r="B14" s="192" t="s">
        <v>201</v>
      </c>
      <c r="C14" s="190"/>
      <c r="D14" s="190"/>
      <c r="E14" s="251" t="str">
        <f>IF(OR(C14="",D14=""),"",C14*D14)</f>
        <v/>
      </c>
      <c r="F14" s="190" t="s">
        <v>1001</v>
      </c>
      <c r="G14" s="192" t="s">
        <v>203</v>
      </c>
      <c r="H14" s="190"/>
      <c r="I14" s="190"/>
      <c r="J14" s="190"/>
      <c r="K14" s="190"/>
      <c r="L14" s="252" t="str">
        <f t="shared" si="8"/>
        <v/>
      </c>
      <c r="M14" s="252" t="str">
        <f t="shared" si="8"/>
        <v/>
      </c>
      <c r="N14" s="251" t="str">
        <f t="shared" si="4"/>
        <v/>
      </c>
      <c r="O14" s="192" t="s">
        <v>203</v>
      </c>
      <c r="P14" s="193"/>
      <c r="Q14" s="308"/>
      <c r="R14" s="190"/>
      <c r="S14" s="190"/>
      <c r="T14" s="252" t="str">
        <f t="shared" si="10"/>
        <v/>
      </c>
      <c r="U14" s="252" t="str">
        <f t="shared" si="11"/>
        <v/>
      </c>
      <c r="V14" s="251" t="str">
        <f t="shared" si="7"/>
        <v/>
      </c>
    </row>
    <row r="15" spans="1:22" ht="48" customHeight="1" x14ac:dyDescent="0.25">
      <c r="A15" s="194"/>
      <c r="B15" s="194"/>
      <c r="C15" s="194"/>
      <c r="D15" s="111" t="s">
        <v>121</v>
      </c>
      <c r="E15" s="136">
        <f>MAX(E10:E14)</f>
        <v>0</v>
      </c>
      <c r="F15" s="194"/>
      <c r="G15" s="194"/>
      <c r="H15" s="194"/>
      <c r="I15" s="194"/>
      <c r="J15" s="194"/>
      <c r="K15" s="194"/>
      <c r="L15" s="194"/>
      <c r="M15" s="50" t="s">
        <v>122</v>
      </c>
      <c r="N15" s="136">
        <f>MAX(N10:N14)</f>
        <v>0</v>
      </c>
      <c r="O15" s="194"/>
      <c r="P15" s="194"/>
      <c r="Q15" s="194"/>
      <c r="R15" s="194"/>
      <c r="S15" s="194"/>
      <c r="T15" s="194"/>
      <c r="U15" s="50" t="s">
        <v>55</v>
      </c>
      <c r="V15" s="197" t="str">
        <f t="shared" si="7"/>
        <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e/B97nurtPGYMSNsBEKhZN2BD3CWF1ij11peaDymyv1SRDCW97e+as4LCN48NN7+XNDDi4Top4rJGp9k9phUIg==" saltValue="c4tqCTofpC8b86eH/Zxlyw==" spinCount="100000" sheet="1" formatCells="0" formatColumns="0" formatRows="0" insertRows="0" deleteRows="0" selectLockedCells="1" sort="0" autoFilter="0" pivotTables="0"/>
  <autoFilter ref="A9:V15" xr:uid="{2E1D6FC0-D006-44B0-8230-A1F079464A82}"/>
  <mergeCells count="11">
    <mergeCell ref="A8:B8"/>
    <mergeCell ref="C8:E8"/>
    <mergeCell ref="F8:K8"/>
    <mergeCell ref="L8:N8"/>
    <mergeCell ref="O8:S8"/>
    <mergeCell ref="T8:V8"/>
    <mergeCell ref="C3:I3"/>
    <mergeCell ref="C4:D4"/>
    <mergeCell ref="E4:F4"/>
    <mergeCell ref="C5:D5"/>
    <mergeCell ref="E5:F5"/>
  </mergeCells>
  <conditionalFormatting sqref="E10:E14">
    <cfRule type="containsBlanks" dxfId="458" priority="1">
      <formula>LEN(TRIM(E10))=0</formula>
    </cfRule>
    <cfRule type="cellIs" dxfId="457" priority="16" operator="between">
      <formula>8</formula>
      <formula>16</formula>
    </cfRule>
    <cfRule type="cellIs" dxfId="456" priority="17" operator="between">
      <formula>4</formula>
      <formula>7.99</formula>
    </cfRule>
    <cfRule type="cellIs" dxfId="455" priority="18" operator="between">
      <formula>1</formula>
      <formula>3.99</formula>
    </cfRule>
  </conditionalFormatting>
  <conditionalFormatting sqref="E11:E12">
    <cfRule type="cellIs" dxfId="454" priority="95" operator="between">
      <formula>8</formula>
      <formula>16</formula>
    </cfRule>
    <cfRule type="cellIs" dxfId="453" priority="96" operator="between">
      <formula>4</formula>
      <formula>7.99</formula>
    </cfRule>
    <cfRule type="cellIs" dxfId="452" priority="97" operator="between">
      <formula>1</formula>
      <formula>3.99</formula>
    </cfRule>
  </conditionalFormatting>
  <conditionalFormatting sqref="E13">
    <cfRule type="cellIs" dxfId="451" priority="2" operator="between">
      <formula>8</formula>
      <formula>16</formula>
    </cfRule>
    <cfRule type="cellIs" dxfId="450" priority="3" operator="between">
      <formula>4</formula>
      <formula>7.99</formula>
    </cfRule>
    <cfRule type="cellIs" dxfId="449" priority="4" operator="between">
      <formula>1</formula>
      <formula>3.99</formula>
    </cfRule>
  </conditionalFormatting>
  <conditionalFormatting sqref="E14:E15">
    <cfRule type="cellIs" dxfId="448" priority="84" operator="between">
      <formula>8</formula>
      <formula>16</formula>
    </cfRule>
    <cfRule type="cellIs" dxfId="447" priority="85" operator="between">
      <formula>4</formula>
      <formula>7.99</formula>
    </cfRule>
    <cfRule type="cellIs" dxfId="446" priority="86" operator="between">
      <formula>1</formula>
      <formula>3.99</formula>
    </cfRule>
  </conditionalFormatting>
  <conditionalFormatting sqref="F10:F12">
    <cfRule type="cellIs" dxfId="445" priority="27" operator="between">
      <formula>11</formula>
      <formula>25</formula>
    </cfRule>
    <cfRule type="cellIs" dxfId="444" priority="28" operator="between">
      <formula>6</formula>
      <formula>10</formula>
    </cfRule>
    <cfRule type="cellIs" dxfId="443" priority="29" operator="between">
      <formula>0</formula>
      <formula>5</formula>
    </cfRule>
  </conditionalFormatting>
  <conditionalFormatting sqref="F11:F12">
    <cfRule type="cellIs" dxfId="442" priority="56" operator="between">
      <formula>11</formula>
      <formula>25</formula>
    </cfRule>
    <cfRule type="cellIs" dxfId="441" priority="57" operator="between">
      <formula>6</formula>
      <formula>10</formula>
    </cfRule>
    <cfRule type="cellIs" dxfId="440" priority="58" operator="between">
      <formula>0</formula>
      <formula>5</formula>
    </cfRule>
  </conditionalFormatting>
  <conditionalFormatting sqref="H10:H14">
    <cfRule type="containsText" dxfId="439" priority="14" operator="containsText" text="Sí">
      <formula>NOT(ISERROR(SEARCH("Sí",H10)))</formula>
    </cfRule>
    <cfRule type="containsText" dxfId="438" priority="15" operator="containsText" text="No">
      <formula>NOT(ISERROR(SEARCH("No",H10)))</formula>
    </cfRule>
  </conditionalFormatting>
  <conditionalFormatting sqref="I10:I14">
    <cfRule type="containsText" dxfId="437" priority="11" operator="containsText" text="Bajo">
      <formula>NOT(ISERROR(SEARCH("Bajo",I10)))</formula>
    </cfRule>
    <cfRule type="containsText" dxfId="436" priority="12" operator="containsText" text="Medio">
      <formula>NOT(ISERROR(SEARCH("Medio",I10)))</formula>
    </cfRule>
    <cfRule type="containsText" dxfId="435" priority="13" operator="containsText" text="Alto">
      <formula>NOT(ISERROR(SEARCH("Alto",I10)))</formula>
    </cfRule>
  </conditionalFormatting>
  <conditionalFormatting sqref="N10:N15">
    <cfRule type="cellIs" dxfId="434" priority="8" operator="between">
      <formula>8</formula>
      <formula>16</formula>
    </cfRule>
    <cfRule type="cellIs" dxfId="433" priority="9" operator="between">
      <formula>4</formula>
      <formula>7.99</formula>
    </cfRule>
    <cfRule type="cellIs" dxfId="432" priority="10" operator="between">
      <formula>1</formula>
      <formula>3.99</formula>
    </cfRule>
  </conditionalFormatting>
  <conditionalFormatting sqref="V10:V15">
    <cfRule type="cellIs" dxfId="431" priority="5" operator="between">
      <formula>8</formula>
      <formula>16</formula>
    </cfRule>
    <cfRule type="cellIs" dxfId="430" priority="6" operator="between">
      <formula>4</formula>
      <formula>7.99</formula>
    </cfRule>
    <cfRule type="cellIs" dxfId="429" priority="7" operator="between">
      <formula>1</formula>
      <formula>3.99</formula>
    </cfRule>
  </conditionalFormatting>
  <dataValidations count="5">
    <dataValidation type="list" allowBlank="1" showInputMessage="1" showErrorMessage="1" sqref="I10:I14" xr:uid="{DF20DC19-EB0E-44D7-84F0-6E07AD8CBF90}">
      <formula1>$M$3:$M$5</formula1>
    </dataValidation>
    <dataValidation type="list" allowBlank="1" showInputMessage="1" showErrorMessage="1" sqref="C10:D14" xr:uid="{1B4FC3C9-4BA7-4EC9-9E7E-B87FE936D683}">
      <formula1>$D$38:$D$41</formula1>
    </dataValidation>
    <dataValidation type="list" allowBlank="1" showInputMessage="1" showErrorMessage="1" sqref="J10:K14 R10:S14" xr:uid="{A51B82C8-BE1A-4A45-81C2-55CFC30ADE62}">
      <formula1>$E$38:$E$41</formula1>
    </dataValidation>
    <dataValidation type="list" allowBlank="1" showInputMessage="1" showErrorMessage="1" sqref="H10:H14" xr:uid="{EC6BDBF8-8BCB-4665-97EA-5C3A87181C8A}">
      <formula1>$L$3:$L$4</formula1>
    </dataValidation>
    <dataValidation type="date" allowBlank="1" showInputMessage="1" showErrorMessage="1" sqref="Q10:Q14" xr:uid="{EC0E8CED-4DE5-400E-8DA7-D74D2F6E696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655D-C413-4BC0-9AAD-7790BD3C6497}">
  <sheetPr codeName="Hoja50">
    <tabColor rgb="FFFFC000"/>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15.6" thickBot="1" x14ac:dyDescent="0.3">
      <c r="B5" s="42"/>
      <c r="C5" s="483" t="str">
        <f>+'5. Otros proced (OP)'!A7</f>
        <v>OP.R2</v>
      </c>
      <c r="D5" s="484"/>
      <c r="E5" s="485" t="str">
        <f>+'5. Otros proced (OP)'!B7</f>
        <v>Doble financiación</v>
      </c>
      <c r="F5" s="486"/>
      <c r="G5" s="40" t="str">
        <f>+'5. Otros proced (OP)'!C7</f>
        <v>Incumplimiento de la prohibición de doble financiación.</v>
      </c>
      <c r="H5" s="40">
        <f>+'5. Otros proced (OP)'!D7</f>
        <v>0</v>
      </c>
      <c r="I5" s="29">
        <f>+'5. Otros proced (OP)'!E7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1.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216" x14ac:dyDescent="0.25">
      <c r="A10" s="141" t="s">
        <v>1113</v>
      </c>
      <c r="B10" s="146" t="s">
        <v>868</v>
      </c>
      <c r="C10" s="189"/>
      <c r="D10" s="189"/>
      <c r="E10" s="118" t="str">
        <f>IF(OR(C10="",D10=""),"",C10*D10)</f>
        <v/>
      </c>
      <c r="F10" s="115" t="s">
        <v>997</v>
      </c>
      <c r="G10" s="309" t="s">
        <v>869</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42.19999999999999" customHeight="1" x14ac:dyDescent="0.25">
      <c r="A11" s="141" t="s">
        <v>1114</v>
      </c>
      <c r="B11" s="147" t="s">
        <v>870</v>
      </c>
      <c r="C11" s="189"/>
      <c r="D11" s="189"/>
      <c r="E11" s="118" t="str">
        <f t="shared" ref="E11:E14" si="1">IF(OR(C11="",D11=""),"",C11*D11)</f>
        <v/>
      </c>
      <c r="F11" s="115" t="s">
        <v>998</v>
      </c>
      <c r="G11" s="310" t="s">
        <v>871</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99.6" customHeight="1" x14ac:dyDescent="0.25">
      <c r="A12" s="141" t="s">
        <v>1115</v>
      </c>
      <c r="B12" s="146" t="s">
        <v>872</v>
      </c>
      <c r="C12" s="189"/>
      <c r="D12" s="189"/>
      <c r="E12" s="118" t="str">
        <f t="shared" si="1"/>
        <v/>
      </c>
      <c r="F12" s="115" t="s">
        <v>999</v>
      </c>
      <c r="G12" s="310" t="s">
        <v>873</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x14ac:dyDescent="0.25">
      <c r="A13" s="198" t="s">
        <v>1116</v>
      </c>
      <c r="B13" s="192" t="s">
        <v>201</v>
      </c>
      <c r="C13" s="189"/>
      <c r="D13" s="189"/>
      <c r="E13" s="259" t="str">
        <f t="shared" ref="E13" si="6">IF(OR(C13="",D13=""),"",C13*D13)</f>
        <v/>
      </c>
      <c r="F13" s="198" t="s">
        <v>1000</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8" t="s">
        <v>1116</v>
      </c>
      <c r="B14" s="192" t="s">
        <v>201</v>
      </c>
      <c r="C14" s="190"/>
      <c r="D14" s="190"/>
      <c r="E14" s="259" t="str">
        <f t="shared" si="1"/>
        <v/>
      </c>
      <c r="F14" s="198" t="s">
        <v>1000</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39" customHeight="1" x14ac:dyDescent="0.25">
      <c r="D15" s="111" t="s">
        <v>204</v>
      </c>
      <c r="E15" s="142">
        <f>MAX(E10:E14)</f>
        <v>0</v>
      </c>
      <c r="M15" s="50" t="s">
        <v>122</v>
      </c>
      <c r="N15" s="142">
        <f>MAX(N10:N14)</f>
        <v>0</v>
      </c>
      <c r="U15" s="50" t="s">
        <v>55</v>
      </c>
      <c r="V15" s="142">
        <f>MAX(V10:V14)</f>
        <v>0</v>
      </c>
    </row>
    <row r="22" spans="2:2" x14ac:dyDescent="0.25">
      <c r="B22" s="39"/>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MP+6Uet+Ep2KxsxWMQR3nTfxG3Si5ZfO6dNTh1b1qrkgzrsRkAITYWnt9JvH7ad5RH9Q3jyFZHyXV//yHRgkA==" saltValue="lHjcTli7wpzEE+YZXYTlAA==" spinCount="100000" sheet="1" formatCells="0" formatColumns="0" formatRows="0" insertRows="0" deleteRows="0" selectLockedCells="1" sort="0" autoFilter="0" pivotTables="0"/>
  <autoFilter ref="A9:V15" xr:uid="{6F47655D-C413-4BC0-9AAD-7790BD3C6497}"/>
  <mergeCells count="11">
    <mergeCell ref="A8:B8"/>
    <mergeCell ref="C8:E8"/>
    <mergeCell ref="F8:K8"/>
    <mergeCell ref="L8:N8"/>
    <mergeCell ref="O8:S8"/>
    <mergeCell ref="T8:V8"/>
    <mergeCell ref="C3:I3"/>
    <mergeCell ref="C4:D4"/>
    <mergeCell ref="E4:F4"/>
    <mergeCell ref="C5:D5"/>
    <mergeCell ref="E5:F5"/>
  </mergeCells>
  <conditionalFormatting sqref="E10:E12">
    <cfRule type="containsBlanks" dxfId="428" priority="18">
      <formula>LEN(TRIM(E10))=0</formula>
    </cfRule>
  </conditionalFormatting>
  <conditionalFormatting sqref="E11:E12 N11:N12">
    <cfRule type="cellIs" dxfId="427" priority="53" operator="between">
      <formula>1</formula>
      <formula>3.99</formula>
    </cfRule>
    <cfRule type="cellIs" dxfId="426" priority="51" operator="between">
      <formula>8</formula>
      <formula>16</formula>
    </cfRule>
    <cfRule type="cellIs" dxfId="425" priority="52" operator="between">
      <formula>4</formula>
      <formula>7.99</formula>
    </cfRule>
  </conditionalFormatting>
  <conditionalFormatting sqref="F10:F12">
    <cfRule type="cellIs" dxfId="424" priority="24" operator="between">
      <formula>0</formula>
      <formula>5</formula>
    </cfRule>
    <cfRule type="cellIs" dxfId="423" priority="23" operator="between">
      <formula>6</formula>
      <formula>10</formula>
    </cfRule>
    <cfRule type="cellIs" dxfId="422" priority="22" operator="between">
      <formula>11</formula>
      <formula>25</formula>
    </cfRule>
  </conditionalFormatting>
  <conditionalFormatting sqref="F11:F12">
    <cfRule type="cellIs" dxfId="421" priority="50" operator="between">
      <formula>0</formula>
      <formula>5</formula>
    </cfRule>
    <cfRule type="cellIs" dxfId="420" priority="49" operator="between">
      <formula>6</formula>
      <formula>10</formula>
    </cfRule>
    <cfRule type="cellIs" dxfId="419" priority="48" operator="between">
      <formula>11</formula>
      <formula>25</formula>
    </cfRule>
  </conditionalFormatting>
  <conditionalFormatting sqref="H10:H14">
    <cfRule type="containsText" dxfId="418" priority="13" operator="containsText" text="Sí">
      <formula>NOT(ISERROR(SEARCH("Sí",H10)))</formula>
    </cfRule>
    <cfRule type="containsText" dxfId="417" priority="14" operator="containsText" text="No">
      <formula>NOT(ISERROR(SEARCH("No",H10)))</formula>
    </cfRule>
  </conditionalFormatting>
  <conditionalFormatting sqref="I10:I14">
    <cfRule type="containsText" dxfId="416" priority="10" operator="containsText" text="Bajo">
      <formula>NOT(ISERROR(SEARCH("Bajo",I10)))</formula>
    </cfRule>
    <cfRule type="containsText" dxfId="415" priority="11" operator="containsText" text="Medio">
      <formula>NOT(ISERROR(SEARCH("Medio",I10)))</formula>
    </cfRule>
    <cfRule type="containsText" dxfId="414" priority="12" operator="containsText" text="Alto">
      <formula>NOT(ISERROR(SEARCH("Alto",I10)))</formula>
    </cfRule>
  </conditionalFormatting>
  <conditionalFormatting sqref="N10:N14 E10:E15">
    <cfRule type="cellIs" dxfId="413" priority="16" operator="between">
      <formula>4</formula>
      <formula>7.99</formula>
    </cfRule>
    <cfRule type="cellIs" dxfId="412" priority="17" operator="between">
      <formula>1</formula>
      <formula>3.99</formula>
    </cfRule>
    <cfRule type="cellIs" dxfId="411" priority="15" operator="between">
      <formula>8</formula>
      <formula>16</formula>
    </cfRule>
  </conditionalFormatting>
  <conditionalFormatting sqref="N13">
    <cfRule type="cellIs" dxfId="410" priority="8" operator="between">
      <formula>4</formula>
      <formula>7.99</formula>
    </cfRule>
    <cfRule type="cellIs" dxfId="409" priority="7" operator="between">
      <formula>8</formula>
      <formula>16</formula>
    </cfRule>
    <cfRule type="cellIs" dxfId="408" priority="9" operator="between">
      <formula>1</formula>
      <formula>3.99</formula>
    </cfRule>
  </conditionalFormatting>
  <conditionalFormatting sqref="N14:N15">
    <cfRule type="cellIs" dxfId="407" priority="37" operator="between">
      <formula>8</formula>
      <formula>16</formula>
    </cfRule>
    <cfRule type="cellIs" dxfId="406" priority="38" operator="between">
      <formula>4</formula>
      <formula>7.99</formula>
    </cfRule>
    <cfRule type="cellIs" dxfId="405" priority="39" operator="between">
      <formula>1</formula>
      <formula>3.99</formula>
    </cfRule>
  </conditionalFormatting>
  <conditionalFormatting sqref="V10:V14">
    <cfRule type="cellIs" dxfId="404" priority="6" operator="between">
      <formula>1</formula>
      <formula>3.99</formula>
    </cfRule>
    <cfRule type="cellIs" dxfId="403" priority="5" operator="between">
      <formula>4</formula>
      <formula>7.99</formula>
    </cfRule>
    <cfRule type="cellIs" dxfId="402" priority="4" operator="between">
      <formula>8</formula>
      <formula>16</formula>
    </cfRule>
  </conditionalFormatting>
  <conditionalFormatting sqref="V11:V12 V14:V15">
    <cfRule type="cellIs" dxfId="401" priority="28" operator="between">
      <formula>8</formula>
      <formula>16</formula>
    </cfRule>
    <cfRule type="cellIs" dxfId="400" priority="29" operator="between">
      <formula>4</formula>
      <formula>7.99</formula>
    </cfRule>
    <cfRule type="cellIs" dxfId="399" priority="30" operator="between">
      <formula>1</formula>
      <formula>3.99</formula>
    </cfRule>
  </conditionalFormatting>
  <conditionalFormatting sqref="V13">
    <cfRule type="cellIs" dxfId="398" priority="3" operator="between">
      <formula>1</formula>
      <formula>3.99</formula>
    </cfRule>
    <cfRule type="cellIs" dxfId="397" priority="2" operator="between">
      <formula>4</formula>
      <formula>7.99</formula>
    </cfRule>
    <cfRule type="cellIs" dxfId="396" priority="1" operator="between">
      <formula>8</formula>
      <formula>16</formula>
    </cfRule>
  </conditionalFormatting>
  <dataValidations count="5">
    <dataValidation type="list" allowBlank="1" showInputMessage="1" showErrorMessage="1" sqref="I10:I14" xr:uid="{3538F239-FCF2-45DB-BA0A-7CA285AA3D11}">
      <formula1>$M$3:$M$5</formula1>
    </dataValidation>
    <dataValidation type="list" allowBlank="1" showInputMessage="1" showErrorMessage="1" sqref="C10:D14" xr:uid="{629EA876-9A7A-4583-BEEB-C014DDFD7AE1}">
      <formula1>$D$37:$D$40</formula1>
    </dataValidation>
    <dataValidation type="list" allowBlank="1" showInputMessage="1" showErrorMessage="1" sqref="J10:K14 R10:S14" xr:uid="{18DFB8E4-256A-4514-93EF-AB15245D66EE}">
      <formula1>$E$37:$E$40</formula1>
    </dataValidation>
    <dataValidation type="list" allowBlank="1" showInputMessage="1" showErrorMessage="1" sqref="H10:H14" xr:uid="{33FD883C-E401-4064-B439-CA583114A695}">
      <formula1>$L$3:$L$4</formula1>
    </dataValidation>
    <dataValidation type="date" allowBlank="1" showInputMessage="1" showErrorMessage="1" sqref="Q10:Q14" xr:uid="{95DBD721-B019-4AD1-9DDF-E00592BDF31D}">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0E80-2037-4241-83BA-0BD96981E4E8}">
  <sheetPr codeName="Hoja51">
    <tabColor rgb="FFFFC000"/>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48" customHeight="1" thickBot="1" x14ac:dyDescent="0.3">
      <c r="B5" s="42"/>
      <c r="C5" s="483" t="str">
        <f>+'5. Otros proced (OP)'!A8</f>
        <v>OP.R3</v>
      </c>
      <c r="D5" s="484"/>
      <c r="E5" s="485" t="str">
        <f>+'5. Otros proced (OP)'!B8</f>
        <v xml:space="preserve">Incumplimiento del régimen de Ayudas de Estado
</v>
      </c>
      <c r="F5" s="486"/>
      <c r="G5" s="40" t="str">
        <f>+'5. Otros proced (OP)'!C8</f>
        <v>La actuación financiada constituye ayudas de estado incompatible con el libre mercado interior</v>
      </c>
      <c r="H5" s="40">
        <f>+'5. Otros proced (OP)'!D8</f>
        <v>0</v>
      </c>
      <c r="I5" s="29">
        <f>+'5. Otros proced (OP)'!E8</f>
        <v>0</v>
      </c>
      <c r="J5" s="15"/>
      <c r="K5" s="15"/>
      <c r="L5" s="75"/>
      <c r="M5" s="26" t="s">
        <v>162</v>
      </c>
      <c r="N5" s="15"/>
      <c r="O5" s="15"/>
    </row>
    <row r="6" spans="1:22" ht="18" customHeight="1"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5.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86" customHeight="1" x14ac:dyDescent="0.25">
      <c r="A10" s="141" t="s">
        <v>1004</v>
      </c>
      <c r="B10" s="146" t="s">
        <v>874</v>
      </c>
      <c r="C10" s="189"/>
      <c r="D10" s="189"/>
      <c r="E10" s="118" t="str">
        <f>IF(OR(C10="",D10=""),"",C10*D10)</f>
        <v/>
      </c>
      <c r="F10" s="115" t="s">
        <v>1006</v>
      </c>
      <c r="G10" s="309" t="s">
        <v>875</v>
      </c>
      <c r="H10" s="190"/>
      <c r="I10" s="190"/>
      <c r="J10" s="189"/>
      <c r="K10" s="189"/>
      <c r="L10" s="115" t="str">
        <f t="shared" ref="L10:M13"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71.6" customHeight="1" x14ac:dyDescent="0.25">
      <c r="A11" s="141" t="s">
        <v>1005</v>
      </c>
      <c r="B11" s="146" t="s">
        <v>876</v>
      </c>
      <c r="C11" s="189"/>
      <c r="D11" s="189"/>
      <c r="E11" s="118" t="str">
        <f t="shared" ref="E11:E13" si="1">IF(OR(C11="",D11=""),"",C11*D11)</f>
        <v/>
      </c>
      <c r="F11" s="115" t="s">
        <v>999</v>
      </c>
      <c r="G11" s="310" t="s">
        <v>875</v>
      </c>
      <c r="H11" s="190"/>
      <c r="I11" s="190"/>
      <c r="J11" s="189"/>
      <c r="K11" s="189"/>
      <c r="L11" s="115" t="str">
        <f t="shared" si="0"/>
        <v/>
      </c>
      <c r="M11" s="115" t="str">
        <f t="shared" si="0"/>
        <v/>
      </c>
      <c r="N11" s="118" t="str">
        <f t="shared" ref="N11:N13" si="2">IF(OR(L11="",M11=""),"",L11*M11)</f>
        <v/>
      </c>
      <c r="O11" s="191"/>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1"/>
        <v/>
      </c>
      <c r="F13" s="198" t="s">
        <v>1001</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aOI/ZjxcEIO3JvdOw0hP1AeAufltwHdt2YmKFM11+cbMAzg4WBadtInX21w9rsMyb4CBTygR7ci2OIp8e0OY+w==" saltValue="WbK88J9C3LtGFiAUHBK9Ww==" spinCount="100000" sheet="1" formatCells="0" formatColumns="0" formatRows="0" insertRows="0" deleteRows="0" selectLockedCells="1" sort="0" autoFilter="0" pivotTables="0"/>
  <autoFilter ref="A9:V14" xr:uid="{62370E80-2037-4241-83BA-0BD96981E4E8}"/>
  <mergeCells count="11">
    <mergeCell ref="A8:B8"/>
    <mergeCell ref="C8:E8"/>
    <mergeCell ref="F8:K8"/>
    <mergeCell ref="L8:N8"/>
    <mergeCell ref="O8:S8"/>
    <mergeCell ref="T8:V8"/>
    <mergeCell ref="C3:I3"/>
    <mergeCell ref="C4:D4"/>
    <mergeCell ref="E4:F4"/>
    <mergeCell ref="C5:D5"/>
    <mergeCell ref="E5:F5"/>
  </mergeCells>
  <conditionalFormatting sqref="E10:E13">
    <cfRule type="containsBlanks" dxfId="395" priority="1">
      <formula>LEN(TRIM(E10))=0</formula>
    </cfRule>
  </conditionalFormatting>
  <conditionalFormatting sqref="E10:E14">
    <cfRule type="cellIs" dxfId="394" priority="2" operator="between">
      <formula>8</formula>
      <formula>16</formula>
    </cfRule>
    <cfRule type="cellIs" dxfId="393" priority="3" operator="between">
      <formula>4</formula>
      <formula>7.99</formula>
    </cfRule>
    <cfRule type="cellIs" dxfId="392" priority="4" operator="between">
      <formula>1</formula>
      <formula>3.99</formula>
    </cfRule>
  </conditionalFormatting>
  <conditionalFormatting sqref="F10:F11">
    <cfRule type="cellIs" dxfId="391" priority="32" operator="between">
      <formula>0</formula>
      <formula>5</formula>
    </cfRule>
    <cfRule type="cellIs" dxfId="390" priority="31" operator="between">
      <formula>6</formula>
      <formula>10</formula>
    </cfRule>
    <cfRule type="cellIs" dxfId="389" priority="30" operator="between">
      <formula>11</formula>
      <formula>25</formula>
    </cfRule>
  </conditionalFormatting>
  <conditionalFormatting sqref="H10:H13">
    <cfRule type="containsText" dxfId="388" priority="18" operator="containsText" text="No">
      <formula>NOT(ISERROR(SEARCH("No",H10)))</formula>
    </cfRule>
    <cfRule type="containsText" dxfId="387" priority="17" operator="containsText" text="Sí">
      <formula>NOT(ISERROR(SEARCH("Sí",H10)))</formula>
    </cfRule>
  </conditionalFormatting>
  <conditionalFormatting sqref="I10:I13">
    <cfRule type="containsText" dxfId="386" priority="16" operator="containsText" text="Alto">
      <formula>NOT(ISERROR(SEARCH("Alto",I10)))</formula>
    </cfRule>
    <cfRule type="containsText" dxfId="385" priority="15" operator="containsText" text="Medio">
      <formula>NOT(ISERROR(SEARCH("Medio",I10)))</formula>
    </cfRule>
    <cfRule type="containsText" dxfId="384" priority="14" operator="containsText" text="Bajo">
      <formula>NOT(ISERROR(SEARCH("Bajo",I10)))</formula>
    </cfRule>
  </conditionalFormatting>
  <conditionalFormatting sqref="N10:N13">
    <cfRule type="cellIs" dxfId="383" priority="19" operator="between">
      <formula>8</formula>
      <formula>16</formula>
    </cfRule>
    <cfRule type="cellIs" dxfId="382" priority="20" operator="between">
      <formula>4</formula>
      <formula>7.99</formula>
    </cfRule>
    <cfRule type="cellIs" dxfId="381" priority="21" operator="between">
      <formula>1</formula>
      <formula>3.99</formula>
    </cfRule>
  </conditionalFormatting>
  <conditionalFormatting sqref="N11">
    <cfRule type="cellIs" dxfId="380" priority="75" operator="between">
      <formula>8</formula>
      <formula>16</formula>
    </cfRule>
    <cfRule type="cellIs" dxfId="379" priority="76" operator="between">
      <formula>4</formula>
      <formula>7.99</formula>
    </cfRule>
    <cfRule type="cellIs" dxfId="378" priority="77" operator="between">
      <formula>1</formula>
      <formula>3.99</formula>
    </cfRule>
  </conditionalFormatting>
  <conditionalFormatting sqref="N12">
    <cfRule type="cellIs" dxfId="377" priority="11" operator="between">
      <formula>8</formula>
      <formula>16</formula>
    </cfRule>
    <cfRule type="cellIs" dxfId="376" priority="12" operator="between">
      <formula>4</formula>
      <formula>7.99</formula>
    </cfRule>
    <cfRule type="cellIs" dxfId="375" priority="13" operator="between">
      <formula>1</formula>
      <formula>3.99</formula>
    </cfRule>
  </conditionalFormatting>
  <conditionalFormatting sqref="N13:N14">
    <cfRule type="cellIs" dxfId="374" priority="52" operator="between">
      <formula>8</formula>
      <formula>16</formula>
    </cfRule>
    <cfRule type="cellIs" dxfId="373" priority="53" operator="between">
      <formula>4</formula>
      <formula>7.99</formula>
    </cfRule>
    <cfRule type="cellIs" dxfId="372" priority="54" operator="between">
      <formula>1</formula>
      <formula>3.99</formula>
    </cfRule>
  </conditionalFormatting>
  <conditionalFormatting sqref="V10:V13">
    <cfRule type="cellIs" dxfId="371" priority="8" operator="between">
      <formula>8</formula>
      <formula>16</formula>
    </cfRule>
    <cfRule type="cellIs" dxfId="370" priority="9" operator="between">
      <formula>4</formula>
      <formula>7.99</formula>
    </cfRule>
    <cfRule type="cellIs" dxfId="369" priority="10" operator="between">
      <formula>1</formula>
      <formula>3.99</formula>
    </cfRule>
  </conditionalFormatting>
  <conditionalFormatting sqref="V11 V13:V14">
    <cfRule type="cellIs" dxfId="368" priority="43" operator="between">
      <formula>8</formula>
      <formula>16</formula>
    </cfRule>
    <cfRule type="cellIs" dxfId="367" priority="44" operator="between">
      <formula>4</formula>
      <formula>7.99</formula>
    </cfRule>
    <cfRule type="cellIs" dxfId="366" priority="45" operator="between">
      <formula>1</formula>
      <formula>3.99</formula>
    </cfRule>
  </conditionalFormatting>
  <conditionalFormatting sqref="V12">
    <cfRule type="cellIs" dxfId="365" priority="5" operator="between">
      <formula>8</formula>
      <formula>16</formula>
    </cfRule>
    <cfRule type="cellIs" dxfId="364" priority="6" operator="between">
      <formula>4</formula>
      <formula>7.99</formula>
    </cfRule>
    <cfRule type="cellIs" dxfId="363" priority="7" operator="between">
      <formula>1</formula>
      <formula>3.99</formula>
    </cfRule>
  </conditionalFormatting>
  <dataValidations count="5">
    <dataValidation type="list" allowBlank="1" showInputMessage="1" showErrorMessage="1" sqref="I10:I13" xr:uid="{296254DC-09F9-4015-B21E-18FC7F5A0C3A}">
      <formula1>$M$3:$M$5</formula1>
    </dataValidation>
    <dataValidation type="list" allowBlank="1" showInputMessage="1" showErrorMessage="1" sqref="C10:D13" xr:uid="{0A9F6C18-7FB9-40DF-98BB-1F2F354227C1}">
      <formula1>$D$36:$D$39</formula1>
    </dataValidation>
    <dataValidation type="list" allowBlank="1" showInputMessage="1" showErrorMessage="1" sqref="J10:K13 R10:S13" xr:uid="{FCB73126-DC42-4307-83C8-E4BD20D4EBA3}">
      <formula1>$E$36:$E$39</formula1>
    </dataValidation>
    <dataValidation type="list" allowBlank="1" showInputMessage="1" showErrorMessage="1" sqref="H10:H13" xr:uid="{BCB36FD2-E324-4A17-8AC4-1F5BC0F9AA43}">
      <formula1>$L$3:$L$4</formula1>
    </dataValidation>
    <dataValidation type="date" allowBlank="1" showInputMessage="1" showErrorMessage="1" sqref="Q10:Q12 Q13" xr:uid="{F19C6DEA-4239-4FCF-A480-99E36AF74E5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D1A92-CAF6-4EDF-98EC-895426556DBF}">
  <sheetPr codeName="Hoja52">
    <tabColor rgb="FFFFC000"/>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24.6" thickBot="1" x14ac:dyDescent="0.3">
      <c r="B5" s="42"/>
      <c r="C5" s="483" t="str">
        <f>+'5. Otros proced (OP)'!A9</f>
        <v>OP.R4</v>
      </c>
      <c r="D5" s="484"/>
      <c r="E5" s="485" t="str">
        <f>+'5. Otros proced (OP)'!B9</f>
        <v>Elusión procedimiento contratación</v>
      </c>
      <c r="F5" s="486"/>
      <c r="G5" s="40" t="str">
        <f>+'5. Otros proced (OP)'!C9</f>
        <v>Elusión de un procedimiento de contratación mediante la creación de un subproyecto vía aportación dineraria a una entidad pública</v>
      </c>
      <c r="H5" s="40">
        <f>+'5. Otros proced (OP)'!D9</f>
        <v>0</v>
      </c>
      <c r="I5" s="29">
        <f>+'5. Otros proced (OP)'!E9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0.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5.95" customHeight="1" x14ac:dyDescent="0.25">
      <c r="A10" s="141" t="s">
        <v>1007</v>
      </c>
      <c r="B10" s="146" t="s">
        <v>877</v>
      </c>
      <c r="C10" s="189"/>
      <c r="D10" s="189"/>
      <c r="E10" s="118" t="str">
        <f>IF(OR(C10="",D10=""),"",C10*D10)</f>
        <v/>
      </c>
      <c r="F10" s="115" t="s">
        <v>1009</v>
      </c>
      <c r="G10" s="310" t="s">
        <v>878</v>
      </c>
      <c r="H10" s="190"/>
      <c r="I10" s="190"/>
      <c r="J10" s="189"/>
      <c r="K10" s="189"/>
      <c r="L10" s="115" t="str">
        <f t="shared" ref="L10:M13"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60" x14ac:dyDescent="0.25">
      <c r="A11" s="141" t="s">
        <v>1008</v>
      </c>
      <c r="B11" s="146" t="s">
        <v>879</v>
      </c>
      <c r="C11" s="189"/>
      <c r="D11" s="189"/>
      <c r="E11" s="118" t="str">
        <f t="shared" ref="E11:E13" si="1">IF(OR(C11="",D11=""),"",C11*D11)</f>
        <v/>
      </c>
      <c r="F11" s="115" t="s">
        <v>1010</v>
      </c>
      <c r="G11" s="310" t="s">
        <v>878</v>
      </c>
      <c r="H11" s="190"/>
      <c r="I11" s="190"/>
      <c r="J11" s="189"/>
      <c r="K11" s="189"/>
      <c r="L11" s="115" t="str">
        <f t="shared" si="0"/>
        <v/>
      </c>
      <c r="M11" s="115" t="str">
        <f t="shared" si="0"/>
        <v/>
      </c>
      <c r="N11" s="118" t="str">
        <f t="shared" ref="N11:N13" si="2">IF(OR(L11="",M11=""),"",L11*M11)</f>
        <v/>
      </c>
      <c r="O11" s="191"/>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1"/>
        <v/>
      </c>
      <c r="F13" s="198" t="s">
        <v>1001</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Ue9pG+sLpE6yj/SXaKMA0HvFBhOG0mQt1bEBkga3tyZtzDDv6bsjAvn8WbkHVYpVtWj+h9RfuD+vxh4xnH398A==" saltValue="L8+izU5IWp43INNXIu3cWw==" spinCount="100000" sheet="1" formatCells="0" formatColumns="0" formatRows="0" insertRows="0" deleteRows="0" selectLockedCells="1" sort="0" autoFilter="0" pivotTables="0"/>
  <autoFilter ref="A9:V14" xr:uid="{760D1A92-CAF6-4EDF-98EC-895426556DBF}"/>
  <mergeCells count="11">
    <mergeCell ref="A8:B8"/>
    <mergeCell ref="C8:E8"/>
    <mergeCell ref="F8:K8"/>
    <mergeCell ref="L8:N8"/>
    <mergeCell ref="O8:S8"/>
    <mergeCell ref="T8:V8"/>
    <mergeCell ref="C3:I3"/>
    <mergeCell ref="C4:D4"/>
    <mergeCell ref="E4:F4"/>
    <mergeCell ref="C5:D5"/>
    <mergeCell ref="E5:F5"/>
  </mergeCells>
  <conditionalFormatting sqref="E10:E13">
    <cfRule type="containsBlanks" dxfId="362" priority="1">
      <formula>LEN(TRIM(E10))=0</formula>
    </cfRule>
  </conditionalFormatting>
  <conditionalFormatting sqref="E10:E14">
    <cfRule type="cellIs" dxfId="361" priority="2" operator="between">
      <formula>8</formula>
      <formula>16</formula>
    </cfRule>
    <cfRule type="cellIs" dxfId="360" priority="3" operator="between">
      <formula>4</formula>
      <formula>7.99</formula>
    </cfRule>
    <cfRule type="cellIs" dxfId="359" priority="4" operator="between">
      <formula>1</formula>
      <formula>3.99</formula>
    </cfRule>
  </conditionalFormatting>
  <conditionalFormatting sqref="F10:F11">
    <cfRule type="cellIs" dxfId="358" priority="32" operator="between">
      <formula>0</formula>
      <formula>5</formula>
    </cfRule>
    <cfRule type="cellIs" dxfId="357" priority="31" operator="between">
      <formula>6</formula>
      <formula>10</formula>
    </cfRule>
    <cfRule type="cellIs" dxfId="356" priority="30" operator="between">
      <formula>11</formula>
      <formula>25</formula>
    </cfRule>
  </conditionalFormatting>
  <conditionalFormatting sqref="H10:H13">
    <cfRule type="containsText" dxfId="355" priority="18" operator="containsText" text="No">
      <formula>NOT(ISERROR(SEARCH("No",H10)))</formula>
    </cfRule>
    <cfRule type="containsText" dxfId="354" priority="17" operator="containsText" text="Sí">
      <formula>NOT(ISERROR(SEARCH("Sí",H10)))</formula>
    </cfRule>
  </conditionalFormatting>
  <conditionalFormatting sqref="I10:I13">
    <cfRule type="containsText" dxfId="353" priority="16" operator="containsText" text="Alto">
      <formula>NOT(ISERROR(SEARCH("Alto",I10)))</formula>
    </cfRule>
    <cfRule type="containsText" dxfId="352" priority="15" operator="containsText" text="Medio">
      <formula>NOT(ISERROR(SEARCH("Medio",I10)))</formula>
    </cfRule>
    <cfRule type="containsText" dxfId="351" priority="14" operator="containsText" text="Bajo">
      <formula>NOT(ISERROR(SEARCH("Bajo",I10)))</formula>
    </cfRule>
  </conditionalFormatting>
  <conditionalFormatting sqref="N10:N13">
    <cfRule type="cellIs" dxfId="350" priority="19" operator="between">
      <formula>8</formula>
      <formula>16</formula>
    </cfRule>
    <cfRule type="cellIs" dxfId="349" priority="20" operator="between">
      <formula>4</formula>
      <formula>7.99</formula>
    </cfRule>
    <cfRule type="cellIs" dxfId="348" priority="21" operator="between">
      <formula>1</formula>
      <formula>3.99</formula>
    </cfRule>
  </conditionalFormatting>
  <conditionalFormatting sqref="N11">
    <cfRule type="cellIs" dxfId="347" priority="59" operator="between">
      <formula>8</formula>
      <formula>16</formula>
    </cfRule>
    <cfRule type="cellIs" dxfId="346" priority="60" operator="between">
      <formula>4</formula>
      <formula>7.99</formula>
    </cfRule>
    <cfRule type="cellIs" dxfId="345" priority="61" operator="between">
      <formula>1</formula>
      <formula>3.99</formula>
    </cfRule>
  </conditionalFormatting>
  <conditionalFormatting sqref="N12">
    <cfRule type="cellIs" dxfId="344" priority="11" operator="between">
      <formula>8</formula>
      <formula>16</formula>
    </cfRule>
    <cfRule type="cellIs" dxfId="343" priority="12" operator="between">
      <formula>4</formula>
      <formula>7.99</formula>
    </cfRule>
    <cfRule type="cellIs" dxfId="342" priority="13" operator="between">
      <formula>1</formula>
      <formula>3.99</formula>
    </cfRule>
  </conditionalFormatting>
  <conditionalFormatting sqref="N13:N14">
    <cfRule type="cellIs" dxfId="341" priority="45" operator="between">
      <formula>8</formula>
      <formula>16</formula>
    </cfRule>
    <cfRule type="cellIs" dxfId="340" priority="46" operator="between">
      <formula>4</formula>
      <formula>7.99</formula>
    </cfRule>
    <cfRule type="cellIs" dxfId="339" priority="47" operator="between">
      <formula>1</formula>
      <formula>3.99</formula>
    </cfRule>
  </conditionalFormatting>
  <conditionalFormatting sqref="V10:V13">
    <cfRule type="cellIs" dxfId="338" priority="8" operator="between">
      <formula>8</formula>
      <formula>16</formula>
    </cfRule>
    <cfRule type="cellIs" dxfId="337" priority="9" operator="between">
      <formula>4</formula>
      <formula>7.99</formula>
    </cfRule>
    <cfRule type="cellIs" dxfId="336" priority="10" operator="between">
      <formula>1</formula>
      <formula>3.99</formula>
    </cfRule>
  </conditionalFormatting>
  <conditionalFormatting sqref="V11 V13:V14">
    <cfRule type="cellIs" dxfId="335" priority="36" operator="between">
      <formula>8</formula>
      <formula>16</formula>
    </cfRule>
    <cfRule type="cellIs" dxfId="334" priority="37" operator="between">
      <formula>4</formula>
      <formula>7.99</formula>
    </cfRule>
    <cfRule type="cellIs" dxfId="333" priority="38" operator="between">
      <formula>1</formula>
      <formula>3.99</formula>
    </cfRule>
  </conditionalFormatting>
  <conditionalFormatting sqref="V12">
    <cfRule type="cellIs" dxfId="332" priority="5" operator="between">
      <formula>8</formula>
      <formula>16</formula>
    </cfRule>
    <cfRule type="cellIs" dxfId="331" priority="6" operator="between">
      <formula>4</formula>
      <formula>7.99</formula>
    </cfRule>
    <cfRule type="cellIs" dxfId="330" priority="7" operator="between">
      <formula>1</formula>
      <formula>3.99</formula>
    </cfRule>
  </conditionalFormatting>
  <dataValidations count="5">
    <dataValidation type="list" allowBlank="1" showInputMessage="1" showErrorMessage="1" sqref="I10:I13" xr:uid="{A1CF1CD2-6FA6-4659-A719-B4E335DE40AF}">
      <formula1>$M$3:$M$5</formula1>
    </dataValidation>
    <dataValidation type="list" allowBlank="1" showInputMessage="1" showErrorMessage="1" sqref="C10:D13" xr:uid="{C40D7D3D-524E-4139-89AF-A745F6088DA7}">
      <formula1>$D$36:$D$39</formula1>
    </dataValidation>
    <dataValidation type="list" allowBlank="1" showInputMessage="1" showErrorMessage="1" sqref="J10:K13 R10:S13" xr:uid="{628DBFA0-3585-4054-B3D2-B4CC2980B6EC}">
      <formula1>$E$36:$E$39</formula1>
    </dataValidation>
    <dataValidation type="list" allowBlank="1" showInputMessage="1" showErrorMessage="1" sqref="H10:H13" xr:uid="{1181C8F2-073A-47C9-BCCC-DE8F4A5E41D6}">
      <formula1>$L$3:$L$4</formula1>
    </dataValidation>
    <dataValidation type="date" allowBlank="1" showInputMessage="1" showErrorMessage="1" sqref="Q10:Q13" xr:uid="{532AFE9F-3B54-4B03-857A-C5A47151F1AF}">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6B79-1573-46D9-B732-51014A6D372F}">
  <sheetPr codeName="Hoja53">
    <tabColor rgb="FFFFC000"/>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36.6" thickBot="1" x14ac:dyDescent="0.3">
      <c r="B5" s="42"/>
      <c r="C5" s="483" t="str">
        <f>+'5. Otros proced (OP)'!A10</f>
        <v>OP.R5</v>
      </c>
      <c r="D5" s="484"/>
      <c r="E5" s="485" t="str">
        <f>+'5. Otros proced (OP)'!B10</f>
        <v>Desviación del objeto de la aportación dineraria</v>
      </c>
      <c r="F5" s="486"/>
      <c r="G5" s="40" t="str">
        <f>+'5. Otros proced (OP)'!C10</f>
        <v>Los fondos no han sido destinados por parte de la entidad beneficiaria a la finalidad u objetivos establecidos en la resolución con la que se transfiere los fondos y se crea el subproyecto</v>
      </c>
      <c r="H5" s="40">
        <f>+'5. Otros proced (OP)'!D10</f>
        <v>0</v>
      </c>
      <c r="I5" s="29">
        <f>+'5. Otros proced (OP)'!E10</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4" x14ac:dyDescent="0.25">
      <c r="A10" s="141" t="s">
        <v>1011</v>
      </c>
      <c r="B10" s="146" t="s">
        <v>880</v>
      </c>
      <c r="C10" s="189"/>
      <c r="D10" s="189"/>
      <c r="E10" s="118" t="str">
        <f>IF(OR(C10="",D10=""),"",C10*D10)</f>
        <v/>
      </c>
      <c r="F10" s="115" t="s">
        <v>1012</v>
      </c>
      <c r="G10" s="310" t="s">
        <v>881</v>
      </c>
      <c r="H10" s="190"/>
      <c r="I10" s="190"/>
      <c r="J10" s="189"/>
      <c r="K10" s="189"/>
      <c r="L10" s="115" t="str">
        <f t="shared" ref="L10:M1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s="194" customFormat="1" x14ac:dyDescent="0.25">
      <c r="A11" s="198" t="s">
        <v>996</v>
      </c>
      <c r="B11" s="192" t="s">
        <v>201</v>
      </c>
      <c r="C11" s="189"/>
      <c r="D11" s="189"/>
      <c r="E11" s="251" t="str">
        <f>IF(OR(C11="",D11=""),"",C11*D11)</f>
        <v/>
      </c>
      <c r="F11" s="198" t="s">
        <v>1001</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308"/>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8" t="s">
        <v>996</v>
      </c>
      <c r="B12" s="192" t="s">
        <v>201</v>
      </c>
      <c r="C12" s="190"/>
      <c r="D12" s="189"/>
      <c r="E12" s="251" t="str">
        <f>IF(OR(C12="",D12=""),"",C12*D12)</f>
        <v/>
      </c>
      <c r="F12" s="198" t="s">
        <v>1001</v>
      </c>
      <c r="G12" s="192" t="s">
        <v>203</v>
      </c>
      <c r="H12" s="190"/>
      <c r="I12" s="190"/>
      <c r="J12" s="190"/>
      <c r="K12" s="190"/>
      <c r="L12" s="252" t="str">
        <f t="shared" si="0"/>
        <v/>
      </c>
      <c r="M12" s="252" t="str">
        <f t="shared" si="0"/>
        <v/>
      </c>
      <c r="N12" s="251" t="str">
        <f>IF(OR(L12="",M12=""),"",L12*M12)</f>
        <v/>
      </c>
      <c r="O12" s="192" t="s">
        <v>203</v>
      </c>
      <c r="P12" s="193"/>
      <c r="Q12" s="308"/>
      <c r="R12" s="190"/>
      <c r="S12" s="190"/>
      <c r="T12" s="252" t="str">
        <f t="shared" ref="T12" si="5">IF(ISNUMBER($L12),IF($L12+R12&gt;1,$L12+R12,1),"")</f>
        <v/>
      </c>
      <c r="U12" s="252" t="str">
        <f t="shared" ref="U12" si="6">IF(ISNUMBER($M12),IF($M12+S12&gt;1,$M12+S12,1),"")</f>
        <v/>
      </c>
      <c r="V12" s="251" t="str">
        <f>IF(OR(T12="",U12=""),"",T12*U12)</f>
        <v/>
      </c>
    </row>
    <row r="13" spans="1:22" ht="24" x14ac:dyDescent="0.25">
      <c r="D13" s="50" t="s">
        <v>204</v>
      </c>
      <c r="E13" s="142">
        <f>MAX(E10:E12)</f>
        <v>0</v>
      </c>
      <c r="M13" s="50" t="s">
        <v>122</v>
      </c>
      <c r="N13" s="142">
        <f>MAX(N10:N12)</f>
        <v>0</v>
      </c>
      <c r="U13" s="50" t="s">
        <v>55</v>
      </c>
      <c r="V13" s="142">
        <f>MAX(V10:V12)</f>
        <v>0</v>
      </c>
    </row>
    <row r="20" spans="2:2" x14ac:dyDescent="0.25">
      <c r="B20" s="39"/>
    </row>
    <row r="33" spans="4:5" ht="10.95" customHeight="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tt/DEFfhtgjn63rrlavT8X+tSFVIaRmNlqMRrkh7AxhPYC9TizerFLwrjhoVpQ8hphmylD2wETY+5sORz3sSCg==" saltValue="28yU4V7rnwEBwJccV5/ksw==" spinCount="100000" sheet="1" formatCells="0" formatColumns="0" formatRows="0" insertRows="0" deleteRows="0" selectLockedCells="1" sort="0" autoFilter="0" pivotTables="0"/>
  <autoFilter ref="A9:V13" xr:uid="{226A6B79-1573-46D9-B732-51014A6D372F}"/>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329" priority="1">
      <formula>LEN(TRIM(E10))=0</formula>
    </cfRule>
  </conditionalFormatting>
  <conditionalFormatting sqref="E10:E13">
    <cfRule type="cellIs" dxfId="328" priority="2" operator="between">
      <formula>8</formula>
      <formula>16</formula>
    </cfRule>
    <cfRule type="cellIs" dxfId="327" priority="3" operator="between">
      <formula>4</formula>
      <formula>7.99</formula>
    </cfRule>
    <cfRule type="cellIs" dxfId="326" priority="4" operator="between">
      <formula>1</formula>
      <formula>3.99</formula>
    </cfRule>
  </conditionalFormatting>
  <conditionalFormatting sqref="F10">
    <cfRule type="cellIs" dxfId="325" priority="24" operator="between">
      <formula>11</formula>
      <formula>25</formula>
    </cfRule>
    <cfRule type="cellIs" dxfId="324" priority="25" operator="between">
      <formula>6</formula>
      <formula>10</formula>
    </cfRule>
    <cfRule type="cellIs" dxfId="323" priority="26" operator="between">
      <formula>0</formula>
      <formula>5</formula>
    </cfRule>
  </conditionalFormatting>
  <conditionalFormatting sqref="H10:H12">
    <cfRule type="containsText" dxfId="322" priority="14" operator="containsText" text="Sí">
      <formula>NOT(ISERROR(SEARCH("Sí",H10)))</formula>
    </cfRule>
    <cfRule type="containsText" dxfId="321" priority="15" operator="containsText" text="No">
      <formula>NOT(ISERROR(SEARCH("No",H10)))</formula>
    </cfRule>
  </conditionalFormatting>
  <conditionalFormatting sqref="I10:I12">
    <cfRule type="containsText" dxfId="320" priority="11" operator="containsText" text="Bajo">
      <formula>NOT(ISERROR(SEARCH("Bajo",I10)))</formula>
    </cfRule>
    <cfRule type="containsText" dxfId="319" priority="12" operator="containsText" text="Medio">
      <formula>NOT(ISERROR(SEARCH("Medio",I10)))</formula>
    </cfRule>
    <cfRule type="containsText" dxfId="318" priority="13" operator="containsText" text="Alto">
      <formula>NOT(ISERROR(SEARCH("Alto",I10)))</formula>
    </cfRule>
  </conditionalFormatting>
  <conditionalFormatting sqref="N10:N13">
    <cfRule type="cellIs" dxfId="317" priority="5" operator="between">
      <formula>8</formula>
      <formula>16</formula>
    </cfRule>
    <cfRule type="cellIs" dxfId="316" priority="6" operator="between">
      <formula>4</formula>
      <formula>7.99</formula>
    </cfRule>
    <cfRule type="cellIs" dxfId="315" priority="7" operator="between">
      <formula>1</formula>
      <formula>3.99</formula>
    </cfRule>
  </conditionalFormatting>
  <conditionalFormatting sqref="V10:V13">
    <cfRule type="cellIs" dxfId="314" priority="8" operator="between">
      <formula>8</formula>
      <formula>16</formula>
    </cfRule>
    <cfRule type="cellIs" dxfId="313" priority="9" operator="between">
      <formula>4</formula>
      <formula>7.99</formula>
    </cfRule>
    <cfRule type="cellIs" dxfId="312" priority="10" operator="between">
      <formula>1</formula>
      <formula>3.99</formula>
    </cfRule>
  </conditionalFormatting>
  <dataValidations count="5">
    <dataValidation type="list" allowBlank="1" showInputMessage="1" showErrorMessage="1" sqref="I10:I12" xr:uid="{B4E6E586-2D24-4BDC-9087-08B30ACB0273}">
      <formula1>$M$3:$M$5</formula1>
    </dataValidation>
    <dataValidation type="list" allowBlank="1" showInputMessage="1" showErrorMessage="1" sqref="C10:D12" xr:uid="{69A51A81-ACC6-4306-A00B-57689C0C86CE}">
      <formula1>$D$35:$D$38</formula1>
    </dataValidation>
    <dataValidation type="list" allowBlank="1" showInputMessage="1" showErrorMessage="1" sqref="J10:K12 R10:S12" xr:uid="{DFE1F462-04B2-4AB3-94C0-46910A378B8A}">
      <formula1>$E$35:$E$38</formula1>
    </dataValidation>
    <dataValidation type="list" allowBlank="1" showInputMessage="1" showErrorMessage="1" sqref="H10:H12" xr:uid="{6CDD9670-8AAC-4D6F-8566-F43DEE126026}">
      <formula1>$L$3:$L$4</formula1>
    </dataValidation>
    <dataValidation type="date" allowBlank="1" showInputMessage="1" showErrorMessage="1" sqref="Q11:Q12 Q10" xr:uid="{28F48EB0-5765-41BE-A793-033AE70BAD2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EC52-A67C-4D25-B4B0-4721986274E9}">
  <sheetPr codeName="Hoja54">
    <tabColor rgb="FFFFC000"/>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26"/>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24.6" thickBot="1" x14ac:dyDescent="0.3">
      <c r="B5" s="42"/>
      <c r="C5" s="483" t="str">
        <f>+'5. Otros proced (OP)'!A11</f>
        <v>OP.R6</v>
      </c>
      <c r="D5" s="484"/>
      <c r="E5" s="485" t="str">
        <f>+'5. Otros proced (OP)'!B11</f>
        <v>Incumplimiento del procedimiento de resolución del acto administrativo para llevar a cabo la aportación dineraria</v>
      </c>
      <c r="F5" s="486"/>
      <c r="G5" s="40" t="str">
        <f>+'5. Otros proced (OP)'!C11</f>
        <v>No se ha seguido el procedimiento legal establecido en la Ley 39/2015 del procedimiento administrativo ni las especialidades recogidas en el RD- ley 36/2020.</v>
      </c>
      <c r="H5" s="40">
        <f>+'5. Otros proced (OP)'!D11</f>
        <v>0</v>
      </c>
      <c r="I5" s="29">
        <f>+'5. Otros proced (OP)'!E11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02" customHeight="1" x14ac:dyDescent="0.25">
      <c r="A10" s="141" t="s">
        <v>1013</v>
      </c>
      <c r="B10" s="149" t="s">
        <v>882</v>
      </c>
      <c r="C10" s="189"/>
      <c r="D10" s="189"/>
      <c r="E10" s="118" t="str">
        <f t="shared" ref="E10:E13" si="0">IF(OR(C10="",D10=""),"",C10*D10)</f>
        <v/>
      </c>
      <c r="F10" s="115" t="s">
        <v>1015</v>
      </c>
      <c r="G10" s="310" t="s">
        <v>883</v>
      </c>
      <c r="H10" s="190"/>
      <c r="I10" s="190"/>
      <c r="J10" s="189"/>
      <c r="K10" s="189"/>
      <c r="L10" s="115" t="str">
        <f t="shared" ref="L10" si="1">IF(ISNUMBER(C10),IF(C10+J10&gt;1,C10+J10,1),"")</f>
        <v/>
      </c>
      <c r="M10" s="115" t="str">
        <f t="shared" ref="M10" si="2">IF(ISNUMBER(D10),IF(D10+K10&gt;1,D10+K10,1),"")</f>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x14ac:dyDescent="0.25">
      <c r="A11" s="141" t="s">
        <v>1014</v>
      </c>
      <c r="B11" s="149" t="s">
        <v>884</v>
      </c>
      <c r="C11" s="189"/>
      <c r="D11" s="189"/>
      <c r="E11" s="118" t="str">
        <f t="shared" si="0"/>
        <v/>
      </c>
      <c r="F11" s="115" t="s">
        <v>1015</v>
      </c>
      <c r="G11" s="313" t="s">
        <v>885</v>
      </c>
      <c r="H11" s="190"/>
      <c r="I11" s="190"/>
      <c r="J11" s="189"/>
      <c r="K11" s="189"/>
      <c r="L11" s="115" t="str">
        <f t="shared" ref="L11:M13" si="3">IF(ISNUMBER(C11),IF(C11+J11&gt;1,C11+J11,1),"")</f>
        <v/>
      </c>
      <c r="M11" s="115" t="str">
        <f t="shared" si="3"/>
        <v/>
      </c>
      <c r="N11" s="118" t="str">
        <f t="shared" ref="N11:N13" si="4">IF(OR(L11="",M11=""),"",L11*M11)</f>
        <v/>
      </c>
      <c r="O11" s="191"/>
      <c r="P11" s="191"/>
      <c r="Q11" s="308"/>
      <c r="R11" s="189"/>
      <c r="S11" s="189"/>
      <c r="T11" s="115" t="str">
        <f>IF(ISNUMBER($L11),IF($L11+R11&gt;1,$L11+R11,1),"")</f>
        <v/>
      </c>
      <c r="U11" s="115" t="str">
        <f>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0"/>
        <v/>
      </c>
      <c r="F13" s="198" t="s">
        <v>1001</v>
      </c>
      <c r="G13" s="192" t="s">
        <v>203</v>
      </c>
      <c r="H13" s="190"/>
      <c r="I13" s="190"/>
      <c r="J13" s="190"/>
      <c r="K13" s="190"/>
      <c r="L13" s="252" t="str">
        <f t="shared" si="3"/>
        <v/>
      </c>
      <c r="M13" s="252" t="str">
        <f t="shared" si="3"/>
        <v/>
      </c>
      <c r="N13" s="251" t="str">
        <f t="shared" si="4"/>
        <v/>
      </c>
      <c r="O13" s="192" t="s">
        <v>203</v>
      </c>
      <c r="P13" s="193"/>
      <c r="Q13" s="308"/>
      <c r="R13" s="190"/>
      <c r="S13" s="190"/>
      <c r="T13" s="252" t="str">
        <f t="shared" ref="T13" si="13">IF(ISNUMBER($L13),IF($L13+R13&gt;1,$L13+R13,1),"")</f>
        <v/>
      </c>
      <c r="U13" s="252" t="str">
        <f t="shared" ref="U13" si="14">IF(ISNUMBER($M13),IF($M13+S13&gt;1,$M13+S13,1),"")</f>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K5srULfT1Ho08YIvsou7WdvwWyioHLdLhE8QFsCORu69Sz1lzvYXwpjj5h2rWzArd1ar9gQKWk5E2uGtJlWXlQ==" saltValue="6+/nkhC09oJxNghKmZoQZQ==" spinCount="100000" sheet="1" formatCells="0" formatColumns="0" formatRows="0" insertRows="0" deleteRows="0" selectLockedCells="1" sort="0" autoFilter="0" pivotTables="0"/>
  <autoFilter ref="A9:V14" xr:uid="{F4F8EC52-A67C-4D25-B4B0-4721986274E9}"/>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311" priority="1">
      <formula>LEN(TRIM(E10))=0</formula>
    </cfRule>
  </conditionalFormatting>
  <conditionalFormatting sqref="E10:E14">
    <cfRule type="cellIs" dxfId="310" priority="2" operator="between">
      <formula>8</formula>
      <formula>16</formula>
    </cfRule>
    <cfRule type="cellIs" dxfId="309" priority="3" operator="between">
      <formula>4</formula>
      <formula>7.99</formula>
    </cfRule>
    <cfRule type="cellIs" dxfId="308" priority="4" operator="between">
      <formula>1</formula>
      <formula>3.99</formula>
    </cfRule>
  </conditionalFormatting>
  <conditionalFormatting sqref="F10:F11">
    <cfRule type="cellIs" dxfId="307" priority="24" operator="between">
      <formula>11</formula>
      <formula>25</formula>
    </cfRule>
    <cfRule type="cellIs" dxfId="306" priority="25" operator="between">
      <formula>6</formula>
      <formula>10</formula>
    </cfRule>
    <cfRule type="cellIs" dxfId="305" priority="26" operator="between">
      <formula>0</formula>
      <formula>5</formula>
    </cfRule>
  </conditionalFormatting>
  <conditionalFormatting sqref="H10:H13">
    <cfRule type="containsText" dxfId="304" priority="14" operator="containsText" text="Sí">
      <formula>NOT(ISERROR(SEARCH("Sí",H10)))</formula>
    </cfRule>
    <cfRule type="containsText" dxfId="303" priority="15" operator="containsText" text="No">
      <formula>NOT(ISERROR(SEARCH("No",H10)))</formula>
    </cfRule>
  </conditionalFormatting>
  <conditionalFormatting sqref="I10:I13">
    <cfRule type="containsText" dxfId="302" priority="11" operator="containsText" text="Bajo">
      <formula>NOT(ISERROR(SEARCH("Bajo",I10)))</formula>
    </cfRule>
    <cfRule type="containsText" dxfId="301" priority="12" operator="containsText" text="Medio">
      <formula>NOT(ISERROR(SEARCH("Medio",I10)))</formula>
    </cfRule>
    <cfRule type="containsText" dxfId="300" priority="13" operator="containsText" text="Alto">
      <formula>NOT(ISERROR(SEARCH("Alto",I10)))</formula>
    </cfRule>
  </conditionalFormatting>
  <conditionalFormatting sqref="N10:N14">
    <cfRule type="cellIs" dxfId="299" priority="8" operator="between">
      <formula>8</formula>
      <formula>16</formula>
    </cfRule>
    <cfRule type="cellIs" dxfId="298" priority="9" operator="between">
      <formula>4</formula>
      <formula>7.99</formula>
    </cfRule>
    <cfRule type="cellIs" dxfId="297" priority="10" operator="between">
      <formula>1</formula>
      <formula>3.99</formula>
    </cfRule>
  </conditionalFormatting>
  <conditionalFormatting sqref="V10:V14">
    <cfRule type="cellIs" dxfId="296" priority="5" operator="between">
      <formula>8</formula>
      <formula>16</formula>
    </cfRule>
    <cfRule type="cellIs" dxfId="295" priority="6" operator="between">
      <formula>4</formula>
      <formula>7.99</formula>
    </cfRule>
    <cfRule type="cellIs" dxfId="294" priority="7" operator="between">
      <formula>1</formula>
      <formula>3.99</formula>
    </cfRule>
  </conditionalFormatting>
  <dataValidations count="5">
    <dataValidation type="list" allowBlank="1" showInputMessage="1" showErrorMessage="1" sqref="I10:I13" xr:uid="{8BBA8588-31F6-4C2D-8563-A65F5087ABF5}">
      <formula1>$M$3:$M$5</formula1>
    </dataValidation>
    <dataValidation type="list" allowBlank="1" showInputMessage="1" showErrorMessage="1" sqref="C10:D13" xr:uid="{79C58680-F5FC-43ED-877C-933DD3AC31DE}">
      <formula1>$D$36:$D$39</formula1>
    </dataValidation>
    <dataValidation type="list" allowBlank="1" showInputMessage="1" showErrorMessage="1" sqref="J10:K13 R10:S13" xr:uid="{91F99681-6C70-45A6-BE6B-340BD3E4DC46}">
      <formula1>$E$36:$E$39</formula1>
    </dataValidation>
    <dataValidation type="list" allowBlank="1" showInputMessage="1" showErrorMessage="1" sqref="H10:H13" xr:uid="{C2F5922F-7295-4B93-8975-D7ADB806D32A}">
      <formula1>$L$3:$L$4</formula1>
    </dataValidation>
    <dataValidation type="date" allowBlank="1" showInputMessage="1" showErrorMessage="1" sqref="Q10:Q13" xr:uid="{17BFF746-D655-4276-B1C8-029685DC9B7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34A6-DE71-4B8A-9FB7-251544C7105D}">
  <sheetPr codeName="Hoja55">
    <tabColor rgb="FFFFC000"/>
    <pageSetUpPr fitToPage="1"/>
  </sheetPr>
  <dimension ref="A1:V38"/>
  <sheetViews>
    <sheetView showGridLines="0" topLeftCell="F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+'5. Otros proced (OP)'!A13</f>
        <v>OP.RX</v>
      </c>
      <c r="D5" s="480"/>
      <c r="E5" s="481" t="str">
        <f>+'5. Otros proced (OP)'!B13</f>
        <v>Incluir la denominación de riesgos adicionales...</v>
      </c>
      <c r="F5" s="482"/>
      <c r="G5" s="40" t="str">
        <f>+'5. Otros proced (OP)'!C13</f>
        <v>Incluir la descripción de riesgos adicionales...</v>
      </c>
      <c r="H5" s="25">
        <f>+'5. Otros proced (OP)'!D13</f>
        <v>0</v>
      </c>
      <c r="I5" s="29">
        <f>+'5. Otros proced (OP)'!E13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0.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1016</v>
      </c>
      <c r="B10" s="192" t="s">
        <v>201</v>
      </c>
      <c r="C10" s="189"/>
      <c r="D10" s="189"/>
      <c r="E10" s="118" t="str">
        <f>IF(OR(C10="",D10=""),"",C10*D10)</f>
        <v/>
      </c>
      <c r="F10" s="115" t="s">
        <v>1017</v>
      </c>
      <c r="G10" s="191"/>
      <c r="H10" s="190"/>
      <c r="I10" s="190"/>
      <c r="J10" s="189"/>
      <c r="K10" s="189"/>
      <c r="L10" s="115" t="str">
        <f t="shared" ref="L10:M11"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0" t="s">
        <v>996</v>
      </c>
      <c r="B11" s="192" t="s">
        <v>201</v>
      </c>
      <c r="C11" s="190"/>
      <c r="D11" s="190"/>
      <c r="E11" s="118" t="str">
        <f>IF(OR(C11="",D11=""),"",C11*D11)</f>
        <v/>
      </c>
      <c r="F11" s="115" t="s">
        <v>1001</v>
      </c>
      <c r="G11" s="192" t="s">
        <v>940</v>
      </c>
      <c r="H11" s="190"/>
      <c r="I11" s="190"/>
      <c r="J11" s="190"/>
      <c r="K11" s="190"/>
      <c r="L11" s="115" t="str">
        <f t="shared" si="0"/>
        <v/>
      </c>
      <c r="M11" s="115" t="str">
        <f t="shared" si="0"/>
        <v/>
      </c>
      <c r="N11" s="118" t="str">
        <f>IF(OR(L11="",M11=""),"",L11*M11)</f>
        <v/>
      </c>
      <c r="O11" s="192" t="s">
        <v>203</v>
      </c>
      <c r="P11" s="193"/>
      <c r="Q11" s="308"/>
      <c r="R11" s="190"/>
      <c r="S11" s="190"/>
      <c r="T11" s="115" t="str">
        <f t="shared" ref="T11" si="1">IF(ISNUMBER($L11),IF($L11+R11&gt;1,$L11+R11,1),"")</f>
        <v/>
      </c>
      <c r="U11" s="115" t="str">
        <f t="shared" ref="U11" si="2">IF(ISNUMBER($M11),IF($M11+S11&gt;1,$M11+S11,1),"")</f>
        <v/>
      </c>
      <c r="V11" s="118" t="str">
        <f>IF(OR(T11="",U11=""),"",T11*U11)</f>
        <v/>
      </c>
    </row>
    <row r="12" spans="1:22" ht="48" customHeight="1" x14ac:dyDescent="0.25">
      <c r="D12" s="111" t="s">
        <v>121</v>
      </c>
      <c r="E12" s="142">
        <f>MAX(E10:E11)</f>
        <v>0</v>
      </c>
      <c r="M12" s="50" t="s">
        <v>122</v>
      </c>
      <c r="N12" s="142">
        <f>MAX(N10:N11)</f>
        <v>0</v>
      </c>
      <c r="U12" s="50" t="s">
        <v>55</v>
      </c>
      <c r="V12" s="142">
        <f>MAX(V10:V11)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ZSicikF8awBPfEDJvhU4U8/cucmZ/D8cWcjqshK9W2gkqLFGwzY/RjxqgwEYtPwnZM3Cf5oOqe5cA25QS/FVXQ==" saltValue="Mg67FtrVEBnvgmltHcD9qQ==" spinCount="100000" sheet="1" formatCells="0" formatColumns="0" formatRows="0" insertRows="0" selectLockedCells="1" sort="0" pivotTables="0"/>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293" priority="4">
      <formula>LEN(TRIM(E10))=0</formula>
    </cfRule>
  </conditionalFormatting>
  <conditionalFormatting sqref="E10:E12">
    <cfRule type="cellIs" dxfId="292" priority="1" operator="between">
      <formula>8</formula>
      <formula>16</formula>
    </cfRule>
    <cfRule type="cellIs" dxfId="291" priority="2" operator="between">
      <formula>4</formula>
      <formula>7.99</formula>
    </cfRule>
    <cfRule type="cellIs" dxfId="290" priority="3" operator="between">
      <formula>1</formula>
      <formula>3.99</formula>
    </cfRule>
  </conditionalFormatting>
  <conditionalFormatting sqref="F10:F11">
    <cfRule type="cellIs" dxfId="289" priority="8" operator="between">
      <formula>11</formula>
      <formula>25</formula>
    </cfRule>
    <cfRule type="cellIs" dxfId="288" priority="9" operator="between">
      <formula>6</formula>
      <formula>10</formula>
    </cfRule>
    <cfRule type="cellIs" dxfId="287" priority="10" operator="between">
      <formula>0</formula>
      <formula>5</formula>
    </cfRule>
  </conditionalFormatting>
  <conditionalFormatting sqref="H10:H11">
    <cfRule type="containsText" dxfId="286" priority="39" operator="containsText" text="Sí">
      <formula>NOT(ISERROR(SEARCH("Sí",H10)))</formula>
    </cfRule>
    <cfRule type="containsText" dxfId="285" priority="40" operator="containsText" text="No">
      <formula>NOT(ISERROR(SEARCH("No",H10)))</formula>
    </cfRule>
  </conditionalFormatting>
  <conditionalFormatting sqref="I10:I11">
    <cfRule type="containsText" dxfId="284" priority="36" operator="containsText" text="Bajo">
      <formula>NOT(ISERROR(SEARCH("Bajo",I10)))</formula>
    </cfRule>
    <cfRule type="containsText" dxfId="283" priority="37" operator="containsText" text="Medio">
      <formula>NOT(ISERROR(SEARCH("Medio",I10)))</formula>
    </cfRule>
    <cfRule type="containsText" dxfId="282" priority="38" operator="containsText" text="Alto">
      <formula>NOT(ISERROR(SEARCH("Alto",I10)))</formula>
    </cfRule>
  </conditionalFormatting>
  <conditionalFormatting sqref="N10:N12">
    <cfRule type="cellIs" dxfId="281" priority="21" operator="between">
      <formula>8</formula>
      <formula>16</formula>
    </cfRule>
    <cfRule type="cellIs" dxfId="280" priority="22" operator="between">
      <formula>4</formula>
      <formula>7.99</formula>
    </cfRule>
    <cfRule type="cellIs" dxfId="279" priority="23" operator="between">
      <formula>1</formula>
      <formula>3.99</formula>
    </cfRule>
  </conditionalFormatting>
  <conditionalFormatting sqref="V10:V12">
    <cfRule type="cellIs" dxfId="278" priority="15" operator="between">
      <formula>8</formula>
      <formula>16</formula>
    </cfRule>
    <cfRule type="cellIs" dxfId="277" priority="16" operator="between">
      <formula>4</formula>
      <formula>7.99</formula>
    </cfRule>
    <cfRule type="cellIs" dxfId="276" priority="17" operator="between">
      <formula>1</formula>
      <formula>3.99</formula>
    </cfRule>
  </conditionalFormatting>
  <dataValidations count="5">
    <dataValidation type="list" allowBlank="1" showInputMessage="1" showErrorMessage="1" sqref="I10:I11" xr:uid="{24FE4B06-ECAD-4535-8B77-F4F72F11AA7C}">
      <formula1>$M$3:$M$5</formula1>
    </dataValidation>
    <dataValidation type="list" allowBlank="1" showInputMessage="1" showErrorMessage="1" sqref="C10:D11" xr:uid="{091BE9D8-AC4D-4110-AFB1-637748623A4B}">
      <formula1>$D$35:$D$38</formula1>
    </dataValidation>
    <dataValidation type="list" allowBlank="1" showInputMessage="1" showErrorMessage="1" sqref="J10:K11 R10:S11" xr:uid="{326C7FF9-74C2-47E3-8482-D5135644E153}">
      <formula1>$E$35:$E$38</formula1>
    </dataValidation>
    <dataValidation type="list" allowBlank="1" showInputMessage="1" showErrorMessage="1" sqref="H10:H11" xr:uid="{22E03BC5-4AA7-4C93-9E50-472A3A8E705C}">
      <formula1>$L$3:$L$4</formula1>
    </dataValidation>
    <dataValidation type="date" allowBlank="1" showInputMessage="1" showErrorMessage="1" sqref="Q10 Q11" xr:uid="{726BF030-0FC7-4BB9-9D3F-A59AF605FC3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B0-BCA5-48EE-9557-FBEABD8D71AF}">
  <sheetPr codeName="Hoja56">
    <tabColor rgb="FFFFC7CE"/>
    <pageSetUpPr fitToPage="1"/>
  </sheetPr>
  <dimension ref="A1:K599"/>
  <sheetViews>
    <sheetView showGridLines="0" zoomScale="70" zoomScaleNormal="70" zoomScalePageLayoutView="125" workbookViewId="0">
      <selection activeCell="D6" sqref="D6"/>
    </sheetView>
  </sheetViews>
  <sheetFormatPr baseColWidth="10" defaultColWidth="8.6640625" defaultRowHeight="12" x14ac:dyDescent="0.25"/>
  <cols>
    <col min="1" max="1" width="11.33203125" style="30" customWidth="1"/>
    <col min="2" max="2" width="36.88671875" style="14" customWidth="1"/>
    <col min="3" max="3" width="60.441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3.88671875" style="15" customWidth="1"/>
    <col min="12" max="16384" width="8.6640625" style="15"/>
  </cols>
  <sheetData>
    <row r="1" spans="1:11" x14ac:dyDescent="0.25">
      <c r="D1" s="14"/>
      <c r="E1" s="14"/>
      <c r="F1" s="14"/>
      <c r="G1" s="14"/>
      <c r="H1" s="14"/>
    </row>
    <row r="2" spans="1:11" ht="15.6" x14ac:dyDescent="0.25">
      <c r="A2" s="56" t="s">
        <v>1018</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51"/>
      <c r="F4" s="97"/>
      <c r="G4" s="97"/>
      <c r="H4" s="450" t="s">
        <v>113</v>
      </c>
      <c r="I4" s="450"/>
      <c r="J4" s="450"/>
      <c r="K4" s="450"/>
    </row>
    <row r="5" spans="1:11" s="19" customFormat="1" ht="48" x14ac:dyDescent="0.25">
      <c r="A5" s="53" t="s">
        <v>114</v>
      </c>
      <c r="B5" s="50" t="s">
        <v>115</v>
      </c>
      <c r="C5" s="50" t="s">
        <v>116</v>
      </c>
      <c r="D5" s="52" t="s">
        <v>117</v>
      </c>
      <c r="E5" s="54" t="s">
        <v>118</v>
      </c>
      <c r="F5" s="54" t="s">
        <v>119</v>
      </c>
      <c r="G5" s="54" t="s">
        <v>120</v>
      </c>
      <c r="H5" s="110" t="s">
        <v>121</v>
      </c>
      <c r="I5" s="111" t="s">
        <v>122</v>
      </c>
      <c r="J5" s="111" t="s">
        <v>55</v>
      </c>
      <c r="K5" s="167" t="s">
        <v>123</v>
      </c>
    </row>
    <row r="6" spans="1:11" ht="54.75" customHeight="1" x14ac:dyDescent="0.25">
      <c r="A6" s="74" t="s">
        <v>943</v>
      </c>
      <c r="B6" s="169" t="s">
        <v>594</v>
      </c>
      <c r="C6" s="170" t="s">
        <v>886</v>
      </c>
      <c r="D6" s="200"/>
      <c r="E6" s="200"/>
      <c r="F6" s="200"/>
      <c r="G6" s="200"/>
      <c r="H6" s="142" t="str">
        <f>IF(OR(F6="No",F6=""),"",'CD.R1'!E15)</f>
        <v/>
      </c>
      <c r="I6" s="142" t="str">
        <f>IF(OR(F6="No",F6=""),"",'CD.R1'!N15)</f>
        <v/>
      </c>
      <c r="J6" s="168" t="str">
        <f>IF(OR(F6="No",F6=""),"",'CD.R1'!V15)</f>
        <v/>
      </c>
      <c r="K6" s="46" t="str">
        <f>Aux!H44</f>
        <v>Incompleto</v>
      </c>
    </row>
    <row r="7" spans="1:11" ht="47.4" customHeight="1" x14ac:dyDescent="0.25">
      <c r="A7" s="74" t="s">
        <v>944</v>
      </c>
      <c r="B7" s="169" t="s">
        <v>887</v>
      </c>
      <c r="C7" s="170" t="s">
        <v>888</v>
      </c>
      <c r="D7" s="200"/>
      <c r="E7" s="200"/>
      <c r="F7" s="200"/>
      <c r="G7" s="200"/>
      <c r="H7" s="142" t="str">
        <f>IF(OR(F7="No",F7=""),"",'CD.R2'!E15)</f>
        <v/>
      </c>
      <c r="I7" s="142" t="str">
        <f>IF(OR(F7="No",F7=""),"",'CD.R2'!N15)</f>
        <v/>
      </c>
      <c r="J7" s="168" t="str">
        <f>IF(OR(F7="No",F7=""),"",'CD.R2'!V15)</f>
        <v/>
      </c>
      <c r="K7" s="46" t="str">
        <f>Aux!H45</f>
        <v>Incompleto</v>
      </c>
    </row>
    <row r="8" spans="1:11" ht="31.95" customHeight="1" x14ac:dyDescent="0.25">
      <c r="A8" s="74" t="s">
        <v>945</v>
      </c>
      <c r="B8" s="169" t="s">
        <v>332</v>
      </c>
      <c r="C8" s="169" t="s">
        <v>147</v>
      </c>
      <c r="D8" s="200"/>
      <c r="E8" s="200"/>
      <c r="F8" s="200"/>
      <c r="G8" s="200"/>
      <c r="H8" s="142" t="str">
        <f>IF(OR(F8="No",F8=""),"",'CD.R3'!E14)</f>
        <v/>
      </c>
      <c r="I8" s="142" t="str">
        <f>IF(OR(F8="No",F8=""),"",'CD.R3'!N14)</f>
        <v/>
      </c>
      <c r="J8" s="168" t="str">
        <f>IF(OR(F8="No",F8=""),"",'CD.R3'!V14)</f>
        <v/>
      </c>
      <c r="K8" s="46" t="str">
        <f>Aux!H46</f>
        <v>Incompleto</v>
      </c>
    </row>
    <row r="9" spans="1:11" ht="43.5" customHeight="1" x14ac:dyDescent="0.25">
      <c r="A9" s="74" t="s">
        <v>946</v>
      </c>
      <c r="B9" s="169" t="s">
        <v>328</v>
      </c>
      <c r="C9" s="170" t="s">
        <v>329</v>
      </c>
      <c r="D9" s="200"/>
      <c r="E9" s="200"/>
      <c r="F9" s="200"/>
      <c r="G9" s="200"/>
      <c r="H9" s="142" t="str">
        <f>IF(OR(F9="No",F9=""),"",'CD.R4'!E13)</f>
        <v/>
      </c>
      <c r="I9" s="142" t="str">
        <f>IF(OR(F9="No",F9=""),"",'CD.R4'!N13)</f>
        <v/>
      </c>
      <c r="J9" s="168" t="str">
        <f>IF(OR(F9="No",F9=""),"",'C.R4'!V22)</f>
        <v/>
      </c>
      <c r="K9" s="46" t="str">
        <f>Aux!H47</f>
        <v>Incompleto</v>
      </c>
    </row>
    <row r="10" spans="1:11" ht="36" x14ac:dyDescent="0.25">
      <c r="A10" s="74" t="s">
        <v>947</v>
      </c>
      <c r="B10" s="169" t="s">
        <v>307</v>
      </c>
      <c r="C10" s="169" t="s">
        <v>889</v>
      </c>
      <c r="D10" s="200"/>
      <c r="E10" s="200"/>
      <c r="F10" s="200"/>
      <c r="G10" s="200"/>
      <c r="H10" s="142" t="str">
        <f>IF(OR(F10="No",F10=""),"",'CD.R5'!E18)</f>
        <v/>
      </c>
      <c r="I10" s="142" t="str">
        <f>IF(OR(F10="No",F10=""),"",'CD.R5'!N18)</f>
        <v/>
      </c>
      <c r="J10" s="168" t="str">
        <f>IF(OR(F10="No",F10=""),"",'CD.R5'!V18)</f>
        <v/>
      </c>
      <c r="K10" s="46" t="str">
        <f>Aux!H48</f>
        <v>Incompleto</v>
      </c>
    </row>
    <row r="11" spans="1:11" s="256" customFormat="1" ht="45.75" customHeight="1" x14ac:dyDescent="0.25">
      <c r="A11" s="204" t="s">
        <v>948</v>
      </c>
      <c r="B11" s="200" t="s">
        <v>152</v>
      </c>
      <c r="C11" s="200" t="s">
        <v>153</v>
      </c>
      <c r="D11" s="200"/>
      <c r="E11" s="200"/>
      <c r="F11" s="200"/>
      <c r="G11" s="200"/>
      <c r="H11" s="260" t="str">
        <f>IF(OR(F11="No",F11=""),"",'C.RX'!E12)</f>
        <v/>
      </c>
      <c r="I11" s="260" t="str">
        <f>IF(OR(F11="No",F11=""),"",'C.RX'!N12)</f>
        <v/>
      </c>
      <c r="J11" s="261" t="str">
        <f>IF(OR(F11="No",F11=""),"",'C.RX'!V12)</f>
        <v/>
      </c>
      <c r="K11" s="205"/>
    </row>
    <row r="12" spans="1:11" ht="48" x14ac:dyDescent="0.25">
      <c r="D12" s="14"/>
      <c r="E12" s="14"/>
      <c r="F12" s="14"/>
      <c r="G12" s="61" t="s">
        <v>1019</v>
      </c>
      <c r="H12" s="142">
        <f>MAX(H6:H11)</f>
        <v>0</v>
      </c>
      <c r="I12" s="142">
        <f>MAX(I6:I11)</f>
        <v>0</v>
      </c>
      <c r="J12" s="142">
        <f>MAX(J6:J11)</f>
        <v>0</v>
      </c>
      <c r="K12" s="205"/>
    </row>
    <row r="13" spans="1:11" x14ac:dyDescent="0.25">
      <c r="D13" s="14"/>
      <c r="E13" s="14"/>
      <c r="F13" s="14"/>
      <c r="G13" s="14"/>
      <c r="H13" s="14"/>
    </row>
    <row r="14" spans="1:11" x14ac:dyDescent="0.25">
      <c r="D14" s="14"/>
      <c r="E14" s="14"/>
      <c r="F14" s="14"/>
      <c r="G14" s="14"/>
      <c r="H14" s="14"/>
    </row>
    <row r="15" spans="1:11" x14ac:dyDescent="0.25">
      <c r="D15" s="14"/>
      <c r="E15" s="14"/>
      <c r="F15" s="14"/>
      <c r="G15" s="14"/>
      <c r="H15" s="14"/>
    </row>
    <row r="16" spans="1:11" x14ac:dyDescent="0.25">
      <c r="D16" s="14"/>
      <c r="E16" s="14"/>
      <c r="F16" s="14"/>
      <c r="G16" s="14"/>
      <c r="H16" s="14"/>
    </row>
    <row r="17" spans="4:8" x14ac:dyDescent="0.25">
      <c r="D17" s="14"/>
      <c r="E17" s="14"/>
      <c r="F17" s="14"/>
      <c r="G17" s="14"/>
      <c r="H17" s="14"/>
    </row>
    <row r="18" spans="4:8" x14ac:dyDescent="0.25">
      <c r="D18" s="14"/>
      <c r="E18" s="14"/>
      <c r="F18" s="14"/>
      <c r="G18" s="14"/>
      <c r="H18" s="14"/>
    </row>
    <row r="19" spans="4:8" x14ac:dyDescent="0.25">
      <c r="D19" s="14"/>
      <c r="E19" s="14"/>
      <c r="F19" s="14"/>
      <c r="G19" s="14"/>
      <c r="H19" s="14"/>
    </row>
    <row r="20" spans="4:8" x14ac:dyDescent="0.25">
      <c r="D20" s="14"/>
      <c r="E20" s="14"/>
      <c r="F20" s="14"/>
      <c r="G20" s="14"/>
      <c r="H20" s="14"/>
    </row>
    <row r="21" spans="4:8" x14ac:dyDescent="0.25">
      <c r="D21" s="14"/>
      <c r="E21" s="14"/>
      <c r="F21" s="14"/>
      <c r="G21" s="14"/>
      <c r="H21" s="14"/>
    </row>
    <row r="22" spans="4:8" x14ac:dyDescent="0.25">
      <c r="D22" s="14"/>
      <c r="E22" s="14"/>
      <c r="F22" s="14"/>
      <c r="G22" s="14"/>
      <c r="H22" s="14"/>
    </row>
    <row r="23" spans="4:8" x14ac:dyDescent="0.25">
      <c r="D23" s="14"/>
      <c r="E23" s="14"/>
      <c r="F23" s="14"/>
      <c r="G23" s="14"/>
      <c r="H23" s="14"/>
    </row>
    <row r="24" spans="4:8" x14ac:dyDescent="0.25">
      <c r="D24" s="14"/>
      <c r="E24" s="14"/>
      <c r="F24" s="14"/>
      <c r="G24" s="14"/>
      <c r="H24" s="14"/>
    </row>
    <row r="25" spans="4:8" x14ac:dyDescent="0.25">
      <c r="D25" s="14"/>
      <c r="E25" s="14"/>
      <c r="F25" s="14"/>
      <c r="G25" s="14"/>
      <c r="H25" s="14"/>
    </row>
    <row r="26" spans="4:8" x14ac:dyDescent="0.25">
      <c r="D26" s="14"/>
      <c r="E26" s="14"/>
      <c r="F26" s="14"/>
      <c r="G26" s="14"/>
      <c r="H26" s="14"/>
    </row>
    <row r="27" spans="4:8" x14ac:dyDescent="0.25">
      <c r="D27" s="14"/>
      <c r="E27" s="14"/>
      <c r="F27" s="14"/>
      <c r="G27" s="14"/>
      <c r="H27" s="14"/>
    </row>
    <row r="28" spans="4:8" x14ac:dyDescent="0.25">
      <c r="D28" s="14"/>
      <c r="E28" s="14"/>
      <c r="F28" s="14"/>
      <c r="G28" s="14"/>
      <c r="H28" s="14"/>
    </row>
    <row r="29" spans="4:8" x14ac:dyDescent="0.25">
      <c r="D29" s="14"/>
      <c r="E29" s="14"/>
      <c r="F29" s="14"/>
      <c r="G29" s="14"/>
      <c r="H29" s="14"/>
    </row>
    <row r="30" spans="4:8" x14ac:dyDescent="0.25">
      <c r="D30" s="14"/>
      <c r="E30" s="14"/>
      <c r="F30" s="14"/>
      <c r="G30" s="14"/>
      <c r="H30" s="14"/>
    </row>
    <row r="31" spans="4:8" x14ac:dyDescent="0.25">
      <c r="D31" s="14"/>
      <c r="E31" s="14"/>
      <c r="F31" s="14"/>
      <c r="G31" s="14"/>
      <c r="H31" s="14"/>
    </row>
    <row r="32" spans="4:8" x14ac:dyDescent="0.25">
      <c r="D32" s="14"/>
      <c r="E32" s="14"/>
      <c r="F32" s="14"/>
      <c r="G32" s="14"/>
      <c r="H32" s="14"/>
    </row>
    <row r="33" spans="4:8" x14ac:dyDescent="0.25">
      <c r="D33" s="14"/>
      <c r="E33" s="14"/>
      <c r="F33" s="14"/>
      <c r="G33" s="14"/>
      <c r="H33" s="14"/>
    </row>
    <row r="34" spans="4:8" hidden="1" x14ac:dyDescent="0.25">
      <c r="D34" s="14"/>
      <c r="E34" s="14"/>
      <c r="F34" s="14"/>
      <c r="G34" s="14"/>
      <c r="H34" s="14"/>
    </row>
    <row r="35" spans="4:8" hidden="1" x14ac:dyDescent="0.25">
      <c r="D35" s="14"/>
      <c r="E35" s="14"/>
      <c r="F35" s="14"/>
      <c r="G35" s="14"/>
      <c r="H35" s="14"/>
    </row>
    <row r="36" spans="4:8" hidden="1" x14ac:dyDescent="0.25">
      <c r="D36" s="14"/>
      <c r="E36" s="14"/>
      <c r="F36" s="14" t="s">
        <v>155</v>
      </c>
      <c r="G36" s="14"/>
      <c r="H36" s="14"/>
    </row>
    <row r="37" spans="4:8" hidden="1" x14ac:dyDescent="0.25">
      <c r="D37" s="14"/>
      <c r="E37" s="14"/>
      <c r="F37" s="14" t="s">
        <v>156</v>
      </c>
      <c r="G37" s="14"/>
      <c r="H37" s="14"/>
    </row>
    <row r="38" spans="4:8" x14ac:dyDescent="0.25">
      <c r="D38" s="14"/>
      <c r="E38" s="14"/>
      <c r="F38" s="14"/>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ht="15.75" hidden="1" customHeight="1" x14ac:dyDescent="0.25">
      <c r="D51" s="14"/>
      <c r="E51" s="14"/>
      <c r="F51" s="14"/>
      <c r="G51" s="14"/>
      <c r="H51" s="14"/>
    </row>
    <row r="52" spans="4:8" ht="15.75" hidden="1" customHeight="1" x14ac:dyDescent="0.25">
      <c r="D52" s="14"/>
      <c r="E52" s="14"/>
      <c r="F52" s="14"/>
      <c r="G52" s="14"/>
      <c r="H52" s="14"/>
    </row>
    <row r="53" spans="4:8" ht="15.75" hidden="1" customHeight="1" x14ac:dyDescent="0.25">
      <c r="D53" s="14"/>
      <c r="E53" s="14"/>
      <c r="F53" s="14"/>
      <c r="G53" s="14"/>
      <c r="H53" s="14"/>
    </row>
    <row r="54" spans="4:8" ht="15.75" hidden="1" customHeight="1" x14ac:dyDescent="0.25">
      <c r="D54" s="14"/>
      <c r="E54" s="14"/>
      <c r="F54" s="14"/>
      <c r="G54" s="14"/>
      <c r="H54" s="14"/>
    </row>
    <row r="55" spans="4:8" ht="15.75" hidden="1" customHeight="1"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x14ac:dyDescent="0.25">
      <c r="D73" s="14"/>
      <c r="E73" s="14"/>
      <c r="F73" s="14"/>
      <c r="G73" s="14"/>
      <c r="H73" s="14"/>
    </row>
    <row r="74" spans="4:8" x14ac:dyDescent="0.25">
      <c r="D74" s="14"/>
      <c r="E74" s="14"/>
      <c r="F74" s="14"/>
      <c r="G74" s="14"/>
      <c r="H74" s="14"/>
    </row>
    <row r="75" spans="4:8" x14ac:dyDescent="0.25">
      <c r="D75" s="14"/>
      <c r="E75" s="14"/>
      <c r="F75" s="14"/>
      <c r="G75" s="14"/>
      <c r="H75" s="14"/>
    </row>
    <row r="76" spans="4:8" x14ac:dyDescent="0.25">
      <c r="D76" s="14"/>
      <c r="E76" s="14"/>
      <c r="F76" s="14"/>
      <c r="G76" s="14"/>
      <c r="H76" s="14"/>
    </row>
    <row r="77" spans="4:8"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sheetData>
  <sheetProtection algorithmName="SHA-512" hashValue="FUoNzD+TtXRvpeNzOXGRKdrMVHBc64HB1nIfOfwDgbwv1jDvh4TRdNNdRt1HU+ICZixZFEHEZOUTCFYk1f1/Xw==" saltValue="6sy64rZQbZ2eIy4CTQa9bQ==" spinCount="100000" sheet="1" formatCells="0" formatColumns="0" formatRows="0" insertRows="0" deleteRows="0" selectLockedCells="1" sort="0" autoFilter="0" pivotTables="0"/>
  <mergeCells count="2">
    <mergeCell ref="A4:E4"/>
    <mergeCell ref="H4:K4"/>
  </mergeCells>
  <conditionalFormatting sqref="H6:J12">
    <cfRule type="containsBlanks" dxfId="275" priority="11">
      <formula>LEN(TRIM(H6))=0</formula>
    </cfRule>
    <cfRule type="cellIs" dxfId="274" priority="12" operator="between">
      <formula>6.01</formula>
      <formula>16</formula>
    </cfRule>
    <cfRule type="cellIs" dxfId="273" priority="13" operator="between">
      <formula>3.01</formula>
      <formula>6</formula>
    </cfRule>
    <cfRule type="cellIs" dxfId="272" priority="14" operator="between">
      <formula>1</formula>
      <formula>3</formula>
    </cfRule>
  </conditionalFormatting>
  <conditionalFormatting sqref="K6:K10">
    <cfRule type="containsText" dxfId="271" priority="9" operator="containsText" text="Incompleto">
      <formula>NOT(ISERROR(SEARCH("Incompleto",K6)))</formula>
    </cfRule>
    <cfRule type="containsText" dxfId="270" priority="10" operator="containsText" text="Completo">
      <formula>NOT(ISERROR(SEARCH("Completo",K6)))</formula>
    </cfRule>
  </conditionalFormatting>
  <dataValidations count="1">
    <dataValidation type="list" allowBlank="1" showInputMessage="1" showErrorMessage="1" sqref="F6:F11" xr:uid="{B53E7173-9F78-4645-A4DA-A1A8624B3142}">
      <formula1>$F$36:$F$37</formula1>
    </dataValidation>
  </dataValidations>
  <pageMargins left="0.70866141732283472" right="0.70866141732283472" top="0.74803149606299213" bottom="0.74803149606299213" header="0.31496062992125984" footer="0.31496062992125984"/>
  <pageSetup paperSize="8" scale="71" fitToHeight="2" orientation="landscape" r:id="rId1"/>
  <ignoredErrors>
    <ignoredError sqref="H11:J11" unlockedFormula="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5DD5-E723-4418-ACD3-D0E5A07DECFA}">
  <sheetPr codeName="Hoja57">
    <tabColor rgb="FFFFC7CE"/>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Demanial(CD)'!A6</f>
        <v>CD.R1</v>
      </c>
      <c r="D5" s="499"/>
      <c r="E5" s="500" t="str">
        <f>+'6.Concesión Demanial(CD)'!B6</f>
        <v xml:space="preserve">Conflictos de interés </v>
      </c>
      <c r="F5" s="501"/>
      <c r="G5" s="40" t="str">
        <f>+'6.Concesión Demanial(CD)'!C6</f>
        <v>Los miembros de la Entidad ejecutora que han tramitado  y convocado la subasta que concede uso privativo de dominio público  pueden tener conflictos de interés que influyan indebidamente sobre la concesión de la misma.</v>
      </c>
      <c r="H5" s="40">
        <f>+'6.Concesión Demanial(CD)'!D6</f>
        <v>0</v>
      </c>
      <c r="I5" s="29">
        <f>+'6.Concesión Demanial(CD)'!E6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05" customHeight="1" x14ac:dyDescent="0.25">
      <c r="A10" s="141" t="s">
        <v>949</v>
      </c>
      <c r="B10" s="152" t="s">
        <v>890</v>
      </c>
      <c r="C10" s="189"/>
      <c r="D10" s="189"/>
      <c r="E10" s="118" t="str">
        <f>IF(OR(C10="",D10=""),"",C10*D10)</f>
        <v/>
      </c>
      <c r="F10" s="115" t="s">
        <v>953</v>
      </c>
      <c r="G10" s="315" t="s">
        <v>891</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IF(OR(L10="",M10=""),"",L10*M10)</f>
        <v/>
      </c>
    </row>
    <row r="11" spans="1:22" ht="105" customHeight="1" x14ac:dyDescent="0.25">
      <c r="A11" s="141" t="s">
        <v>950</v>
      </c>
      <c r="B11" s="152" t="s">
        <v>892</v>
      </c>
      <c r="C11" s="189"/>
      <c r="D11" s="189"/>
      <c r="E11" s="118" t="str">
        <f t="shared" ref="E11:E14" si="1">IF(OR(C11="",D11=""),"",C11*D11)</f>
        <v/>
      </c>
      <c r="F11" s="115" t="s">
        <v>954</v>
      </c>
      <c r="G11" s="313" t="s">
        <v>893</v>
      </c>
      <c r="H11" s="190"/>
      <c r="I11" s="190"/>
      <c r="J11" s="189"/>
      <c r="K11" s="189"/>
      <c r="L11" s="115" t="str">
        <f t="shared" si="0"/>
        <v/>
      </c>
      <c r="M11" s="115" t="str">
        <f t="shared" si="0"/>
        <v/>
      </c>
      <c r="N11" s="118" t="str">
        <f t="shared" ref="N11:N14" si="2">IF(OR(L11="",M11=""),"",L11*M11)</f>
        <v/>
      </c>
      <c r="O11" s="192"/>
      <c r="P11" s="193"/>
      <c r="Q11" s="308"/>
      <c r="R11" s="189"/>
      <c r="S11" s="189"/>
      <c r="T11" s="115" t="str">
        <f t="shared" ref="T11:T14" si="3">IF(ISNUMBER($L11),IF($L11+R11&gt;1,$L11+R11,1),"")</f>
        <v/>
      </c>
      <c r="U11" s="115" t="str">
        <f t="shared" ref="U11:U14" si="4">IF(ISNUMBER($M11),IF($M11+S11&gt;1,$M11+S11,1),"")</f>
        <v/>
      </c>
      <c r="V11" s="118" t="str">
        <f t="shared" ref="V11:V14" si="5">IF(OR(L11="",M11=""),"",L11*M11)</f>
        <v/>
      </c>
    </row>
    <row r="12" spans="1:22" ht="109.95" customHeight="1" x14ac:dyDescent="0.25">
      <c r="A12" s="141" t="s">
        <v>951</v>
      </c>
      <c r="B12" s="152" t="s">
        <v>894</v>
      </c>
      <c r="C12" s="189"/>
      <c r="D12" s="189"/>
      <c r="E12" s="118" t="str">
        <f t="shared" si="1"/>
        <v/>
      </c>
      <c r="F12" s="115" t="s">
        <v>955</v>
      </c>
      <c r="G12" s="313" t="s">
        <v>895</v>
      </c>
      <c r="H12" s="190"/>
      <c r="I12" s="190"/>
      <c r="J12" s="189"/>
      <c r="K12" s="189"/>
      <c r="L12" s="115" t="str">
        <f t="shared" si="0"/>
        <v/>
      </c>
      <c r="M12" s="115" t="str">
        <f t="shared" si="0"/>
        <v/>
      </c>
      <c r="N12" s="118" t="str">
        <f t="shared" si="2"/>
        <v/>
      </c>
      <c r="O12" s="192"/>
      <c r="P12" s="193"/>
      <c r="Q12" s="308"/>
      <c r="R12" s="189"/>
      <c r="S12" s="189"/>
      <c r="T12" s="115" t="str">
        <f t="shared" si="3"/>
        <v/>
      </c>
      <c r="U12" s="115" t="str">
        <f t="shared" si="4"/>
        <v/>
      </c>
      <c r="V12" s="118" t="str">
        <f t="shared" si="5"/>
        <v/>
      </c>
    </row>
    <row r="13" spans="1:22" s="194" customFormat="1" ht="72" hidden="1" customHeight="1" x14ac:dyDescent="0.25">
      <c r="A13" s="190" t="s">
        <v>952</v>
      </c>
      <c r="B13" s="192" t="s">
        <v>201</v>
      </c>
      <c r="C13" s="190"/>
      <c r="D13" s="189"/>
      <c r="E13" s="251" t="str">
        <f t="shared" ref="E13" si="6">IF(OR(C13="",D13=""),"",C13*D13)</f>
        <v/>
      </c>
      <c r="F13" s="190" t="s">
        <v>956</v>
      </c>
      <c r="G13" s="192" t="s">
        <v>203</v>
      </c>
      <c r="H13" s="190"/>
      <c r="I13" s="190"/>
      <c r="J13" s="190"/>
      <c r="K13" s="190"/>
      <c r="L13" s="252" t="str">
        <f t="shared" ref="L13" si="7">IF(ISNUMBER(C13),IF(C13+J13&gt;1,C13+J13,1),"")</f>
        <v/>
      </c>
      <c r="M13" s="252" t="str">
        <f t="shared" ref="M13" si="8">IF(ISNUMBER(D13),IF(D13+K13&gt;1,D13+K13,1),"")</f>
        <v/>
      </c>
      <c r="N13" s="251" t="str">
        <f t="shared" ref="N13" si="9">IF(OR(L13="",M13=""),"",L13*M13)</f>
        <v/>
      </c>
      <c r="O13" s="192" t="s">
        <v>203</v>
      </c>
      <c r="P13" s="193"/>
      <c r="Q13" s="308"/>
      <c r="R13" s="190"/>
      <c r="S13" s="190"/>
      <c r="T13" s="252" t="str">
        <f t="shared" ref="T13" si="10">IF(ISNUMBER($L13),IF($L13+R13&gt;1,$L13+R13,1),"")</f>
        <v/>
      </c>
      <c r="U13" s="252" t="str">
        <f t="shared" ref="U13" si="11">IF(ISNUMBER($M13),IF($M13+S13&gt;1,$M13+S13,1),"")</f>
        <v/>
      </c>
      <c r="V13" s="251" t="str">
        <f t="shared" ref="V13" si="12">IF(OR(L13="",M13=""),"",L13*M13)</f>
        <v/>
      </c>
    </row>
    <row r="14" spans="1:22" s="194" customFormat="1" ht="72" customHeight="1" x14ac:dyDescent="0.25">
      <c r="A14" s="190" t="s">
        <v>952</v>
      </c>
      <c r="B14" s="192" t="s">
        <v>201</v>
      </c>
      <c r="C14" s="190"/>
      <c r="D14" s="189"/>
      <c r="E14" s="251" t="str">
        <f t="shared" si="1"/>
        <v/>
      </c>
      <c r="F14" s="190" t="s">
        <v>956</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50"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rLVep3rc3vixrxAsZCkAsPWUHHxij+WFAD67frW5J+o37MAiyBMw2GkG9dWJl4l9DvII2yOJWVzbzNmBCVtq4Q==" saltValue="O7FoUFvzYb8SKOr0Ym4bJw==" spinCount="100000" sheet="1" formatCells="0" formatColumns="0" formatRows="0" insertRows="0" deleteRows="0" selectLockedCells="1" sort="0" autoFilter="0" pivotTables="0"/>
  <autoFilter ref="A9:V15" xr:uid="{80FA5DD5-E723-4418-ACD3-D0E5A07DECFA}"/>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269" priority="22">
      <formula>LEN(TRIM(E10))=0</formula>
    </cfRule>
    <cfRule type="cellIs" dxfId="268" priority="23" operator="between">
      <formula>8</formula>
      <formula>16</formula>
    </cfRule>
    <cfRule type="cellIs" dxfId="267" priority="24" operator="between">
      <formula>4</formula>
      <formula>7.99</formula>
    </cfRule>
    <cfRule type="cellIs" dxfId="266" priority="25" operator="between">
      <formula>1</formula>
      <formula>3.99</formula>
    </cfRule>
  </conditionalFormatting>
  <conditionalFormatting sqref="E11:E15">
    <cfRule type="cellIs" dxfId="265" priority="90" operator="between">
      <formula>8</formula>
      <formula>16</formula>
    </cfRule>
    <cfRule type="cellIs" dxfId="264" priority="91" operator="between">
      <formula>4</formula>
      <formula>7.99</formula>
    </cfRule>
    <cfRule type="cellIs" dxfId="263" priority="92" operator="between">
      <formula>1</formula>
      <formula>3.99</formula>
    </cfRule>
  </conditionalFormatting>
  <conditionalFormatting sqref="F10:F12">
    <cfRule type="cellIs" dxfId="262" priority="30" operator="between">
      <formula>11</formula>
      <formula>25</formula>
    </cfRule>
    <cfRule type="cellIs" dxfId="261" priority="31" operator="between">
      <formula>6</formula>
      <formula>10</formula>
    </cfRule>
    <cfRule type="cellIs" dxfId="260" priority="32" operator="between">
      <formula>0</formula>
      <formula>5</formula>
    </cfRule>
  </conditionalFormatting>
  <conditionalFormatting sqref="F11:F12">
    <cfRule type="cellIs" dxfId="259" priority="48" operator="between">
      <formula>11</formula>
      <formula>25</formula>
    </cfRule>
    <cfRule type="cellIs" dxfId="258" priority="49" operator="between">
      <formula>6</formula>
      <formula>10</formula>
    </cfRule>
    <cfRule type="cellIs" dxfId="257" priority="50" operator="between">
      <formula>0</formula>
      <formula>5</formula>
    </cfRule>
  </conditionalFormatting>
  <conditionalFormatting sqref="H10:H14">
    <cfRule type="containsText" dxfId="256" priority="57" operator="containsText" text="Sí">
      <formula>NOT(ISERROR(SEARCH("Sí",H10)))</formula>
    </cfRule>
    <cfRule type="containsText" dxfId="255" priority="58" operator="containsText" text="No">
      <formula>NOT(ISERROR(SEARCH("No",H10)))</formula>
    </cfRule>
  </conditionalFormatting>
  <conditionalFormatting sqref="I10:I14">
    <cfRule type="containsText" dxfId="254" priority="54" operator="containsText" text="Bajo">
      <formula>NOT(ISERROR(SEARCH("Bajo",I10)))</formula>
    </cfRule>
    <cfRule type="containsText" dxfId="253" priority="55" operator="containsText" text="Medio">
      <formula>NOT(ISERROR(SEARCH("Medio",I10)))</formula>
    </cfRule>
    <cfRule type="containsText" dxfId="252" priority="56" operator="containsText" text="Alto">
      <formula>NOT(ISERROR(SEARCH("Alto",I10)))</formula>
    </cfRule>
  </conditionalFormatting>
  <conditionalFormatting sqref="N10:N14">
    <cfRule type="cellIs" dxfId="251" priority="33" operator="between">
      <formula>8</formula>
      <formula>16</formula>
    </cfRule>
    <cfRule type="cellIs" dxfId="250" priority="34" operator="between">
      <formula>4</formula>
      <formula>7.99</formula>
    </cfRule>
    <cfRule type="cellIs" dxfId="249" priority="35" operator="between">
      <formula>1</formula>
      <formula>3.99</formula>
    </cfRule>
  </conditionalFormatting>
  <conditionalFormatting sqref="N11:N15">
    <cfRule type="cellIs" dxfId="248" priority="36" operator="between">
      <formula>8</formula>
      <formula>16</formula>
    </cfRule>
    <cfRule type="cellIs" dxfId="247" priority="37" operator="between">
      <formula>4</formula>
      <formula>7.99</formula>
    </cfRule>
    <cfRule type="cellIs" dxfId="246" priority="38" operator="between">
      <formula>1</formula>
      <formula>3.99</formula>
    </cfRule>
  </conditionalFormatting>
  <conditionalFormatting sqref="V10:V14">
    <cfRule type="cellIs" dxfId="245" priority="39" operator="between">
      <formula>8</formula>
      <formula>16</formula>
    </cfRule>
    <cfRule type="cellIs" dxfId="244" priority="40" operator="between">
      <formula>4</formula>
      <formula>7.99</formula>
    </cfRule>
    <cfRule type="cellIs" dxfId="243" priority="41" operator="between">
      <formula>1</formula>
      <formula>3.99</formula>
    </cfRule>
  </conditionalFormatting>
  <conditionalFormatting sqref="V11:V15">
    <cfRule type="cellIs" dxfId="242" priority="42" operator="between">
      <formula>8</formula>
      <formula>16</formula>
    </cfRule>
    <cfRule type="cellIs" dxfId="241" priority="43" operator="between">
      <formula>4</formula>
      <formula>7.99</formula>
    </cfRule>
    <cfRule type="cellIs" dxfId="240" priority="44" operator="between">
      <formula>1</formula>
      <formula>3.99</formula>
    </cfRule>
  </conditionalFormatting>
  <dataValidations count="5">
    <dataValidation type="list" allowBlank="1" showInputMessage="1" showErrorMessage="1" sqref="I10:I14" xr:uid="{814E222D-3E25-4588-9F2E-89A169F360C5}">
      <formula1>$M$3:$M$5</formula1>
    </dataValidation>
    <dataValidation type="list" allowBlank="1" showInputMessage="1" showErrorMessage="1" sqref="C10:D14" xr:uid="{BAB7BB81-7885-4B0E-9ABC-5C88150B2CD3}">
      <formula1>$D$38:$D$41</formula1>
    </dataValidation>
    <dataValidation type="list" allowBlank="1" showInputMessage="1" showErrorMessage="1" sqref="R10:S14 J10:K14" xr:uid="{B8C53316-210D-4C03-8A37-7B8281E713F5}">
      <formula1>$E$38:$E$41</formula1>
    </dataValidation>
    <dataValidation type="list" allowBlank="1" showInputMessage="1" showErrorMessage="1" sqref="H10:H14" xr:uid="{9DF0F139-F49F-45FF-91EF-8C8566F515A1}">
      <formula1>$L$3:$L$4</formula1>
    </dataValidation>
    <dataValidation type="date" allowBlank="1" showInputMessage="1" showErrorMessage="1" sqref="Q10:Q14" xr:uid="{24AF177E-23F8-4781-AD23-6385736B882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19E5-51D6-45B8-80A0-8D3D4A0BBE47}">
  <sheetPr codeName="Hoja58">
    <tabColor rgb="FFFFC7CE"/>
    <pageSetUpPr fitToPage="1"/>
  </sheetPr>
  <dimension ref="A1:V42"/>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Demanial(CD)'!A7</f>
        <v>CD.R2</v>
      </c>
      <c r="D5" s="499"/>
      <c r="E5" s="500" t="str">
        <f>+'6.Concesión Demanial(CD)'!B7</f>
        <v>Incumplimiento del procedimiento de subasta para asignar la concesión</v>
      </c>
      <c r="F5" s="501"/>
      <c r="G5" s="40" t="str">
        <f>+'6.Concesión Demanial(CD)'!C7</f>
        <v>No se ha seguido el procedimiento legal establecido en la Ley de Contratos del Sector Público para la subasta ni las especialidades recogidas en el RD-Ley 36/2020.</v>
      </c>
      <c r="H5" s="40">
        <f>+'6.Concesión Demanial(CD)'!D7</f>
        <v>0</v>
      </c>
      <c r="I5" s="29">
        <f>+'6.Concesión Demanial(CD)'!E7</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97.95" customHeight="1" x14ac:dyDescent="0.25">
      <c r="A10" s="141" t="s">
        <v>957</v>
      </c>
      <c r="B10" s="152" t="s">
        <v>1022</v>
      </c>
      <c r="C10" s="189"/>
      <c r="D10" s="189"/>
      <c r="E10" s="118" t="str">
        <f>IF(OR(C10="",D10=""),"",C10*D10)</f>
        <v/>
      </c>
      <c r="F10" s="115" t="s">
        <v>961</v>
      </c>
      <c r="G10" s="310" t="s">
        <v>896</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225" t="s">
        <v>958</v>
      </c>
      <c r="B11" s="226" t="s">
        <v>941</v>
      </c>
      <c r="C11" s="189"/>
      <c r="D11" s="189"/>
      <c r="E11" s="118" t="str">
        <f t="shared" ref="E11:E14" si="1">IF(OR(C11="",D11=""),"",C11*D11)</f>
        <v/>
      </c>
      <c r="F11" s="115" t="s">
        <v>962</v>
      </c>
      <c r="G11" s="312" t="s">
        <v>865</v>
      </c>
      <c r="H11" s="190"/>
      <c r="I11" s="190"/>
      <c r="J11" s="189"/>
      <c r="K11" s="189"/>
      <c r="L11" s="115" t="str">
        <f t="shared" si="0"/>
        <v/>
      </c>
      <c r="M11" s="115" t="str">
        <f t="shared" si="0"/>
        <v/>
      </c>
      <c r="N11" s="118" t="str">
        <f t="shared" ref="N11:N14" si="2">IF(OR(L11="",M11=""),"",L11*M11)</f>
        <v/>
      </c>
      <c r="O11" s="192"/>
      <c r="P11" s="193"/>
      <c r="Q11" s="308"/>
      <c r="R11" s="189"/>
      <c r="S11" s="189"/>
      <c r="T11" s="115" t="str">
        <f t="shared" ref="T11:T14" si="3">IF(ISNUMBER($L11),IF($L11+R11&gt;1,$L11+R11,1),"")</f>
        <v/>
      </c>
      <c r="U11" s="115" t="str">
        <f t="shared" ref="U11:U14" si="4">IF(ISNUMBER($M11),IF($M11+S11&gt;1,$M11+S11,1),"")</f>
        <v/>
      </c>
      <c r="V11" s="118" t="str">
        <f t="shared" ref="V11:V14" si="5">IF(OR(T11="",U11=""),"",T11*U11)</f>
        <v/>
      </c>
    </row>
    <row r="12" spans="1:22" ht="72" customHeight="1" x14ac:dyDescent="0.25">
      <c r="A12" s="225" t="s">
        <v>959</v>
      </c>
      <c r="B12" s="226" t="s">
        <v>942</v>
      </c>
      <c r="C12" s="189"/>
      <c r="D12" s="189"/>
      <c r="E12" s="118" t="str">
        <f t="shared" si="1"/>
        <v/>
      </c>
      <c r="F12" s="115" t="s">
        <v>963</v>
      </c>
      <c r="G12" s="312" t="s">
        <v>867</v>
      </c>
      <c r="H12" s="190"/>
      <c r="I12" s="190"/>
      <c r="J12" s="189"/>
      <c r="K12" s="189"/>
      <c r="L12" s="115" t="str">
        <f t="shared" si="0"/>
        <v/>
      </c>
      <c r="M12" s="115" t="str">
        <f t="shared" si="0"/>
        <v/>
      </c>
      <c r="N12" s="118" t="str">
        <f t="shared" si="2"/>
        <v/>
      </c>
      <c r="O12" s="192"/>
      <c r="P12" s="193"/>
      <c r="Q12" s="308"/>
      <c r="R12" s="189"/>
      <c r="S12" s="189"/>
      <c r="T12" s="115" t="str">
        <f t="shared" si="3"/>
        <v/>
      </c>
      <c r="U12" s="115" t="str">
        <f t="shared" si="4"/>
        <v/>
      </c>
      <c r="V12" s="118" t="str">
        <f t="shared" si="5"/>
        <v/>
      </c>
    </row>
    <row r="13" spans="1:22" s="194" customFormat="1" hidden="1" x14ac:dyDescent="0.25">
      <c r="A13" s="262" t="s">
        <v>960</v>
      </c>
      <c r="B13" s="192" t="s">
        <v>201</v>
      </c>
      <c r="C13" s="189"/>
      <c r="D13" s="189"/>
      <c r="E13" s="251" t="str">
        <f t="shared" ref="E13" si="6">IF(OR(C13="",D13=""),"",C13*D13)</f>
        <v/>
      </c>
      <c r="F13" s="252" t="s">
        <v>964</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262" t="s">
        <v>960</v>
      </c>
      <c r="B14" s="192" t="s">
        <v>201</v>
      </c>
      <c r="C14" s="190"/>
      <c r="D14" s="190"/>
      <c r="E14" s="251" t="str">
        <f t="shared" si="1"/>
        <v/>
      </c>
      <c r="F14" s="252" t="s">
        <v>964</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row r="42" spans="4:5" hidden="1" x14ac:dyDescent="0.25"/>
  </sheetData>
  <sheetProtection algorithmName="SHA-512" hashValue="4CrJRuQDSZG37jWpLE46a9NUZG864fOmJStEH2Lsxob03V8xcGCARbHzT050i3TflIab/D+iDHk17wWS9UWxJg==" saltValue="P47M/B8EBcNo92bTGYfNjQ==" spinCount="100000" sheet="1" formatCells="0" formatColumns="0" formatRows="0" insertRows="0" deleteRows="0" selectLockedCells="1" sort="0" autoFilter="0" pivotTables="0"/>
  <autoFilter ref="A9:V15" xr:uid="{0B0619E5-51D6-45B8-80A0-8D3D4A0BBE47}"/>
  <mergeCells count="11">
    <mergeCell ref="T8:V8"/>
    <mergeCell ref="C3:I3"/>
    <mergeCell ref="C4:D4"/>
    <mergeCell ref="E4:F4"/>
    <mergeCell ref="C5:D5"/>
    <mergeCell ref="E5:F5"/>
    <mergeCell ref="A8:B8"/>
    <mergeCell ref="C8:E8"/>
    <mergeCell ref="F8:K8"/>
    <mergeCell ref="L8:N8"/>
    <mergeCell ref="O8:S8"/>
  </mergeCells>
  <conditionalFormatting sqref="E10:E12">
    <cfRule type="cellIs" dxfId="239" priority="50" operator="between">
      <formula>1</formula>
      <formula>3.99</formula>
    </cfRule>
    <cfRule type="cellIs" dxfId="238" priority="48" operator="between">
      <formula>8</formula>
      <formula>16</formula>
    </cfRule>
    <cfRule type="cellIs" dxfId="237" priority="49" operator="between">
      <formula>4</formula>
      <formula>7.99</formula>
    </cfRule>
  </conditionalFormatting>
  <conditionalFormatting sqref="E10:E14">
    <cfRule type="containsBlanks" dxfId="236" priority="7">
      <formula>LEN(TRIM(E10))=0</formula>
    </cfRule>
    <cfRule type="cellIs" dxfId="235" priority="11" operator="between">
      <formula>8</formula>
      <formula>16</formula>
    </cfRule>
    <cfRule type="cellIs" dxfId="234" priority="12" operator="between">
      <formula>4</formula>
      <formula>7.99</formula>
    </cfRule>
    <cfRule type="cellIs" dxfId="233" priority="13" operator="between">
      <formula>1</formula>
      <formula>3.99</formula>
    </cfRule>
  </conditionalFormatting>
  <conditionalFormatting sqref="E13">
    <cfRule type="cellIs" dxfId="232" priority="8" operator="between">
      <formula>8</formula>
      <formula>16</formula>
    </cfRule>
    <cfRule type="cellIs" dxfId="231" priority="9" operator="between">
      <formula>4</formula>
      <formula>7.99</formula>
    </cfRule>
    <cfRule type="cellIs" dxfId="230" priority="10" operator="between">
      <formula>1</formula>
      <formula>3.99</formula>
    </cfRule>
  </conditionalFormatting>
  <conditionalFormatting sqref="E14:E15">
    <cfRule type="cellIs" dxfId="229" priority="35" operator="between">
      <formula>8</formula>
      <formula>16</formula>
    </cfRule>
    <cfRule type="cellIs" dxfId="228" priority="36" operator="between">
      <formula>4</formula>
      <formula>7.99</formula>
    </cfRule>
    <cfRule type="cellIs" dxfId="227" priority="37" operator="between">
      <formula>1</formula>
      <formula>3.99</formula>
    </cfRule>
  </conditionalFormatting>
  <conditionalFormatting sqref="F10:F14">
    <cfRule type="cellIs" dxfId="226" priority="29" operator="between">
      <formula>6</formula>
      <formula>10</formula>
    </cfRule>
    <cfRule type="cellIs" dxfId="225" priority="28" operator="between">
      <formula>11</formula>
      <formula>25</formula>
    </cfRule>
    <cfRule type="cellIs" dxfId="224" priority="4" operator="between">
      <formula>11</formula>
      <formula>25</formula>
    </cfRule>
    <cfRule type="cellIs" dxfId="223" priority="5" operator="between">
      <formula>6</formula>
      <formula>10</formula>
    </cfRule>
    <cfRule type="cellIs" dxfId="222" priority="6" operator="between">
      <formula>0</formula>
      <formula>5</formula>
    </cfRule>
    <cfRule type="cellIs" dxfId="221" priority="30" operator="between">
      <formula>0</formula>
      <formula>5</formula>
    </cfRule>
  </conditionalFormatting>
  <conditionalFormatting sqref="F13">
    <cfRule type="cellIs" dxfId="220" priority="1" operator="between">
      <formula>11</formula>
      <formula>25</formula>
    </cfRule>
    <cfRule type="cellIs" dxfId="219" priority="2" operator="between">
      <formula>6</formula>
      <formula>10</formula>
    </cfRule>
    <cfRule type="cellIs" dxfId="218" priority="3" operator="between">
      <formula>0</formula>
      <formula>5</formula>
    </cfRule>
  </conditionalFormatting>
  <conditionalFormatting sqref="H10:H14">
    <cfRule type="containsText" dxfId="217" priority="23" operator="containsText" text="Sí">
      <formula>NOT(ISERROR(SEARCH("Sí",H10)))</formula>
    </cfRule>
    <cfRule type="containsText" dxfId="216" priority="24" operator="containsText" text="No">
      <formula>NOT(ISERROR(SEARCH("No",H10)))</formula>
    </cfRule>
  </conditionalFormatting>
  <conditionalFormatting sqref="I10:I14">
    <cfRule type="containsText" dxfId="215" priority="20" operator="containsText" text="Bajo">
      <formula>NOT(ISERROR(SEARCH("Bajo",I10)))</formula>
    </cfRule>
    <cfRule type="containsText" dxfId="214" priority="21" operator="containsText" text="Medio">
      <formula>NOT(ISERROR(SEARCH("Medio",I10)))</formula>
    </cfRule>
    <cfRule type="containsText" dxfId="213" priority="22" operator="containsText" text="Alto">
      <formula>NOT(ISERROR(SEARCH("Alto",I10)))</formula>
    </cfRule>
  </conditionalFormatting>
  <conditionalFormatting sqref="N10:N15">
    <cfRule type="cellIs" dxfId="212" priority="18" operator="between">
      <formula>4</formula>
      <formula>7.99</formula>
    </cfRule>
    <cfRule type="cellIs" dxfId="211" priority="19" operator="between">
      <formula>1</formula>
      <formula>3.99</formula>
    </cfRule>
    <cfRule type="cellIs" dxfId="210" priority="17" operator="between">
      <formula>8</formula>
      <formula>16</formula>
    </cfRule>
  </conditionalFormatting>
  <conditionalFormatting sqref="V10:V15">
    <cfRule type="cellIs" dxfId="209" priority="16" operator="between">
      <formula>1</formula>
      <formula>3.99</formula>
    </cfRule>
    <cfRule type="cellIs" dxfId="208" priority="15" operator="between">
      <formula>4</formula>
      <formula>7.99</formula>
    </cfRule>
    <cfRule type="cellIs" dxfId="207" priority="14" operator="between">
      <formula>8</formula>
      <formula>16</formula>
    </cfRule>
  </conditionalFormatting>
  <dataValidations count="5">
    <dataValidation type="list" allowBlank="1" showInputMessage="1" showErrorMessage="1" sqref="I10:I14" xr:uid="{5CFFADAE-3639-4D77-9909-B918FAC581B9}">
      <formula1>$M$3:$M$5</formula1>
    </dataValidation>
    <dataValidation type="list" allowBlank="1" showInputMessage="1" showErrorMessage="1" sqref="C10:D14" xr:uid="{9F9D57A6-EEAD-4168-B0DB-3E64997DDD05}">
      <formula1>$D$38:$D$41</formula1>
    </dataValidation>
    <dataValidation type="list" allowBlank="1" showInputMessage="1" showErrorMessage="1" sqref="J10:K14 R10:S14" xr:uid="{7342F944-6178-480E-A3BD-059B3B01B657}">
      <formula1>$E$38:$E$41</formula1>
    </dataValidation>
    <dataValidation type="list" allowBlank="1" showInputMessage="1" showErrorMessage="1" sqref="H10:H14" xr:uid="{845C64F5-1DA1-4219-97A0-9CCCE5984518}">
      <formula1>$L$3:$L$4</formula1>
    </dataValidation>
    <dataValidation type="date" allowBlank="1" showInputMessage="1" showErrorMessage="1" sqref="Q10:Q13 Q14" xr:uid="{3351E18E-D269-4CF6-82CD-9F09316C6E4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1897-BBAA-4569-87A4-E6697BD2C80D}">
  <sheetPr codeName="Hoja59">
    <tabColor rgb="FFFFC7CE"/>
    <pageSetUpPr fitToPage="1"/>
  </sheetPr>
  <dimension ref="A1:V40"/>
  <sheetViews>
    <sheetView showGridLines="0"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6" width="14.6640625" style="16" customWidth="1"/>
    <col min="17" max="17" width="20.10937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502" t="s">
        <v>112</v>
      </c>
      <c r="D3" s="503"/>
      <c r="E3" s="503"/>
      <c r="F3" s="503"/>
      <c r="G3" s="503"/>
      <c r="H3" s="503"/>
      <c r="I3" s="504"/>
      <c r="J3" s="17"/>
      <c r="K3" s="17"/>
      <c r="L3" s="24" t="s">
        <v>157</v>
      </c>
      <c r="M3" s="24" t="s">
        <v>158</v>
      </c>
      <c r="N3" s="17"/>
      <c r="O3" s="17"/>
    </row>
    <row r="4" spans="1:22" s="20" customFormat="1" ht="24.6" x14ac:dyDescent="0.3">
      <c r="B4" s="41"/>
      <c r="C4" s="505" t="s">
        <v>114</v>
      </c>
      <c r="D4" s="467"/>
      <c r="E4" s="466" t="s">
        <v>115</v>
      </c>
      <c r="F4" s="467"/>
      <c r="G4" s="48" t="s">
        <v>116</v>
      </c>
      <c r="H4" s="43" t="s">
        <v>159</v>
      </c>
      <c r="I4" s="161" t="s">
        <v>160</v>
      </c>
      <c r="J4" s="19"/>
      <c r="K4" s="19"/>
      <c r="L4" s="24" t="s">
        <v>156</v>
      </c>
      <c r="M4" s="24" t="s">
        <v>161</v>
      </c>
      <c r="N4" s="19"/>
      <c r="O4" s="19"/>
    </row>
    <row r="5" spans="1:22" s="27" customFormat="1" ht="54" customHeight="1" thickBot="1" x14ac:dyDescent="0.3">
      <c r="B5" s="42"/>
      <c r="C5" s="506" t="str">
        <f>+'6.Concesión Demanial(CD)'!A8</f>
        <v>CD.R3</v>
      </c>
      <c r="D5" s="507"/>
      <c r="E5" s="508" t="str">
        <f>+'6.Concesión Demanial(CD)'!B8</f>
        <v xml:space="preserve">Incumplimiento de las obligaciones de información, comunicación y publicidad </v>
      </c>
      <c r="F5" s="509"/>
      <c r="G5" s="162" t="str">
        <f>+'6.Concesión Demanial(CD)'!C8</f>
        <v>No se cumple lo estipulado en la normativa nacional o europea respecto a las obligaciones de información y publicidad.</v>
      </c>
      <c r="H5" s="162">
        <f>+'6.Concesión Demanial(CD)'!D8</f>
        <v>0</v>
      </c>
      <c r="I5" s="163">
        <f>+'6.Concesión Demanial(CD)'!E8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9.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72" customHeight="1" x14ac:dyDescent="0.25">
      <c r="A10" s="141" t="s">
        <v>965</v>
      </c>
      <c r="B10" s="152" t="s">
        <v>897</v>
      </c>
      <c r="C10" s="190"/>
      <c r="D10" s="190"/>
      <c r="E10" s="118" t="str">
        <f>IF(OR(C10="",D10=""),"",C10*D10)</f>
        <v/>
      </c>
      <c r="F10" s="115" t="s">
        <v>967</v>
      </c>
      <c r="G10" s="313" t="s">
        <v>1126</v>
      </c>
      <c r="H10" s="190"/>
      <c r="I10" s="190"/>
      <c r="J10" s="190"/>
      <c r="K10" s="190"/>
      <c r="L10" s="115" t="str">
        <f t="shared" ref="L10:M13" si="0">IF(ISNUMBER(C10),IF(C10+J10&gt;1,C10+J10,1),"")</f>
        <v/>
      </c>
      <c r="M10" s="115" t="str">
        <f t="shared" si="0"/>
        <v/>
      </c>
      <c r="N10" s="118" t="str">
        <f>IF(OR(L10="",M10=""),"",L10*M10)</f>
        <v/>
      </c>
      <c r="O10" s="192"/>
      <c r="P10" s="193"/>
      <c r="Q10" s="308"/>
      <c r="R10" s="190"/>
      <c r="S10" s="190"/>
      <c r="T10" s="115" t="str">
        <f t="shared" ref="T10:T13" si="1">IF(ISNUMBER($L10),IF($L10+R10&gt;1,$L10+R10,1),"")</f>
        <v/>
      </c>
      <c r="U10" s="115" t="str">
        <f t="shared" ref="U10:U13" si="2">IF(ISNUMBER($M10),IF($M10+S10&gt;1,$M10+S10,1),"")</f>
        <v/>
      </c>
      <c r="V10" s="118" t="str">
        <f>IF(OR(T10="",U10=""),"",T10*U10)</f>
        <v/>
      </c>
    </row>
    <row r="11" spans="1:22" ht="168" x14ac:dyDescent="0.25">
      <c r="A11" s="141" t="s">
        <v>966</v>
      </c>
      <c r="B11" s="153" t="s">
        <v>898</v>
      </c>
      <c r="C11" s="190"/>
      <c r="D11" s="190"/>
      <c r="E11" s="118" t="str">
        <f t="shared" ref="E11:E13" si="3">IF(OR(C11="",D11=""),"",C11*D11)</f>
        <v/>
      </c>
      <c r="F11" s="115" t="s">
        <v>968</v>
      </c>
      <c r="G11" s="313" t="s">
        <v>899</v>
      </c>
      <c r="H11" s="190"/>
      <c r="I11" s="190"/>
      <c r="J11" s="190"/>
      <c r="K11" s="190"/>
      <c r="L11" s="115"/>
      <c r="M11" s="115"/>
      <c r="N11" s="118" t="str">
        <f t="shared" ref="N11:N13" si="4">IF(OR(L11="",M11=""),"",L11*M11)</f>
        <v/>
      </c>
      <c r="O11" s="192"/>
      <c r="P11" s="193"/>
      <c r="Q11" s="308"/>
      <c r="R11" s="190"/>
      <c r="S11" s="190"/>
      <c r="T11" s="115"/>
      <c r="U11" s="115"/>
      <c r="V11" s="118" t="str">
        <f t="shared" ref="V11:V13" si="5">IF(OR(T11="",U11=""),"",T11*U11)</f>
        <v/>
      </c>
    </row>
    <row r="12" spans="1:22" s="194" customFormat="1" hidden="1" x14ac:dyDescent="0.25">
      <c r="A12" s="190" t="s">
        <v>952</v>
      </c>
      <c r="B12" s="192" t="s">
        <v>201</v>
      </c>
      <c r="C12" s="190"/>
      <c r="D12" s="190"/>
      <c r="E12" s="251" t="str">
        <f t="shared" ref="E12" si="6">IF(OR(C12="",D12=""),"",C12*D12)</f>
        <v/>
      </c>
      <c r="F12" s="190" t="s">
        <v>956</v>
      </c>
      <c r="G12" s="192" t="s">
        <v>203</v>
      </c>
      <c r="H12" s="190"/>
      <c r="I12" s="190"/>
      <c r="J12" s="190"/>
      <c r="K12" s="190"/>
      <c r="L12" s="252" t="str">
        <f t="shared" ref="L12" si="7">IF(ISNUMBER(C12),IF(C12+J12&gt;1,C12+J12,1),"")</f>
        <v/>
      </c>
      <c r="M12" s="252" t="str">
        <f t="shared" ref="M12" si="8">IF(ISNUMBER(D12),IF(D12+K12&gt;1,D12+K12,1),"")</f>
        <v/>
      </c>
      <c r="N12" s="251" t="str">
        <f t="shared" ref="N12" si="9">IF(OR(L12="",M12=""),"",L12*M12)</f>
        <v/>
      </c>
      <c r="O12" s="192" t="s">
        <v>203</v>
      </c>
      <c r="P12" s="193"/>
      <c r="Q12" s="308"/>
      <c r="R12" s="190"/>
      <c r="S12" s="190"/>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0" t="s">
        <v>952</v>
      </c>
      <c r="B13" s="192" t="s">
        <v>201</v>
      </c>
      <c r="C13" s="190"/>
      <c r="D13" s="190"/>
      <c r="E13" s="251" t="str">
        <f t="shared" si="3"/>
        <v/>
      </c>
      <c r="F13" s="190" t="s">
        <v>956</v>
      </c>
      <c r="G13" s="192" t="s">
        <v>203</v>
      </c>
      <c r="H13" s="190"/>
      <c r="I13" s="190"/>
      <c r="J13" s="190"/>
      <c r="K13" s="190"/>
      <c r="L13" s="252" t="str">
        <f t="shared" si="0"/>
        <v/>
      </c>
      <c r="M13" s="252" t="str">
        <f t="shared" si="0"/>
        <v/>
      </c>
      <c r="N13" s="251" t="str">
        <f t="shared" si="4"/>
        <v/>
      </c>
      <c r="O13" s="192" t="s">
        <v>203</v>
      </c>
      <c r="P13" s="193"/>
      <c r="Q13" s="308"/>
      <c r="R13" s="190"/>
      <c r="S13" s="190"/>
      <c r="T13" s="252" t="str">
        <f t="shared" si="1"/>
        <v/>
      </c>
      <c r="U13" s="252" t="str">
        <f t="shared" si="2"/>
        <v/>
      </c>
      <c r="V13" s="251" t="str">
        <f t="shared" si="5"/>
        <v/>
      </c>
    </row>
    <row r="14" spans="1:22" ht="48" customHeight="1" x14ac:dyDescent="0.25">
      <c r="D14" s="50" t="s">
        <v>204</v>
      </c>
      <c r="E14" s="142">
        <f>MAX(E10:E13)</f>
        <v>0</v>
      </c>
      <c r="M14" s="50" t="s">
        <v>122</v>
      </c>
      <c r="N14" s="142">
        <f>MAX(N10:N13)</f>
        <v>0</v>
      </c>
      <c r="U14" s="50" t="s">
        <v>55</v>
      </c>
      <c r="V14" s="142">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2gfFvvExRDdyaPGA3mICbdawWPgO6BJMeSGTfSBXF9VmFsfUCFpGPY/jL/Y5TPLT6lCtZjvb23Cb/aOxEldUoQ==" saltValue="eYsvcrvhJzm+cLCX/11kHQ==" spinCount="100000" sheet="1" formatCells="0" formatColumns="0" formatRows="0" insertRows="0" deleteRows="0" selectLockedCells="1" autoFilter="0" pivotTables="0"/>
  <autoFilter ref="A9:V14" xr:uid="{95A41897-BBAA-4569-87A4-E6697BD2C80D}"/>
  <mergeCells count="11">
    <mergeCell ref="T8:V8"/>
    <mergeCell ref="C3:I3"/>
    <mergeCell ref="C4:D4"/>
    <mergeCell ref="E4:F4"/>
    <mergeCell ref="C5:D5"/>
    <mergeCell ref="E5:F5"/>
    <mergeCell ref="A8:B8"/>
    <mergeCell ref="C8:E8"/>
    <mergeCell ref="F8:K8"/>
    <mergeCell ref="L8:N8"/>
    <mergeCell ref="O8:S8"/>
  </mergeCells>
  <conditionalFormatting sqref="E10:E11">
    <cfRule type="cellIs" dxfId="206" priority="36" operator="between">
      <formula>8</formula>
      <formula>16</formula>
    </cfRule>
    <cfRule type="cellIs" dxfId="205" priority="37" operator="between">
      <formula>4</formula>
      <formula>7.99</formula>
    </cfRule>
    <cfRule type="cellIs" dxfId="204" priority="38" operator="between">
      <formula>1</formula>
      <formula>3.99</formula>
    </cfRule>
  </conditionalFormatting>
  <conditionalFormatting sqref="E10:E13">
    <cfRule type="containsBlanks" dxfId="203" priority="1">
      <formula>LEN(TRIM(E10))=0</formula>
    </cfRule>
    <cfRule type="cellIs" dxfId="202" priority="5" operator="between">
      <formula>8</formula>
      <formula>16</formula>
    </cfRule>
    <cfRule type="cellIs" dxfId="201" priority="6" operator="between">
      <formula>4</formula>
      <formula>7.99</formula>
    </cfRule>
    <cfRule type="cellIs" dxfId="200" priority="7" operator="between">
      <formula>1</formula>
      <formula>3.99</formula>
    </cfRule>
  </conditionalFormatting>
  <conditionalFormatting sqref="E12">
    <cfRule type="cellIs" dxfId="199" priority="2" operator="between">
      <formula>8</formula>
      <formula>16</formula>
    </cfRule>
    <cfRule type="cellIs" dxfId="198" priority="3" operator="between">
      <formula>4</formula>
      <formula>7.99</formula>
    </cfRule>
    <cfRule type="cellIs" dxfId="197" priority="4" operator="between">
      <formula>1</formula>
      <formula>3.99</formula>
    </cfRule>
  </conditionalFormatting>
  <conditionalFormatting sqref="E13:E14">
    <cfRule type="cellIs" dxfId="196" priority="23" operator="between">
      <formula>8</formula>
      <formula>16</formula>
    </cfRule>
    <cfRule type="cellIs" dxfId="195" priority="24" operator="between">
      <formula>4</formula>
      <formula>7.99</formula>
    </cfRule>
    <cfRule type="cellIs" dxfId="194" priority="25" operator="between">
      <formula>1</formula>
      <formula>3.99</formula>
    </cfRule>
  </conditionalFormatting>
  <conditionalFormatting sqref="F10:F11">
    <cfRule type="cellIs" dxfId="193" priority="30" operator="between">
      <formula>11</formula>
      <formula>25</formula>
    </cfRule>
    <cfRule type="cellIs" dxfId="192" priority="31" operator="between">
      <formula>6</formula>
      <formula>10</formula>
    </cfRule>
    <cfRule type="cellIs" dxfId="191" priority="32" operator="between">
      <formula>0</formula>
      <formula>5</formula>
    </cfRule>
    <cfRule type="cellIs" dxfId="190" priority="33" operator="between">
      <formula>11</formula>
      <formula>25</formula>
    </cfRule>
    <cfRule type="cellIs" dxfId="189" priority="34" operator="between">
      <formula>6</formula>
      <formula>10</formula>
    </cfRule>
    <cfRule type="cellIs" dxfId="188" priority="35" operator="between">
      <formula>0</formula>
      <formula>5</formula>
    </cfRule>
  </conditionalFormatting>
  <conditionalFormatting sqref="H10:H13">
    <cfRule type="containsText" dxfId="187" priority="17" operator="containsText" text="Sí">
      <formula>NOT(ISERROR(SEARCH("Sí",H10)))</formula>
    </cfRule>
    <cfRule type="containsText" dxfId="186" priority="18" operator="containsText" text="No">
      <formula>NOT(ISERROR(SEARCH("No",H10)))</formula>
    </cfRule>
  </conditionalFormatting>
  <conditionalFormatting sqref="I10:I13">
    <cfRule type="containsText" dxfId="185" priority="14" operator="containsText" text="Bajo">
      <formula>NOT(ISERROR(SEARCH("Bajo",I10)))</formula>
    </cfRule>
    <cfRule type="containsText" dxfId="184" priority="15" operator="containsText" text="Medio">
      <formula>NOT(ISERROR(SEARCH("Medio",I10)))</formula>
    </cfRule>
    <cfRule type="containsText" dxfId="183" priority="16" operator="containsText" text="Alto">
      <formula>NOT(ISERROR(SEARCH("Alto",I10)))</formula>
    </cfRule>
  </conditionalFormatting>
  <conditionalFormatting sqref="N10:N14">
    <cfRule type="cellIs" dxfId="182" priority="11" operator="between">
      <formula>8</formula>
      <formula>16</formula>
    </cfRule>
    <cfRule type="cellIs" dxfId="181" priority="12" operator="between">
      <formula>4</formula>
      <formula>7.99</formula>
    </cfRule>
    <cfRule type="cellIs" dxfId="180" priority="13" operator="between">
      <formula>1</formula>
      <formula>3.99</formula>
    </cfRule>
  </conditionalFormatting>
  <conditionalFormatting sqref="V10:V14">
    <cfRule type="cellIs" dxfId="179" priority="8" operator="between">
      <formula>8</formula>
      <formula>16</formula>
    </cfRule>
    <cfRule type="cellIs" dxfId="178" priority="9" operator="between">
      <formula>4</formula>
      <formula>7.99</formula>
    </cfRule>
    <cfRule type="cellIs" dxfId="177" priority="10" operator="between">
      <formula>1</formula>
      <formula>3.99</formula>
    </cfRule>
  </conditionalFormatting>
  <dataValidations count="5">
    <dataValidation type="list" allowBlank="1" showInputMessage="1" showErrorMessage="1" sqref="I10:I13" xr:uid="{9E25AF1C-A25A-42F3-B294-6169EFA839FD}">
      <formula1>$M$3:$M$5</formula1>
    </dataValidation>
    <dataValidation type="list" allowBlank="1" showInputMessage="1" showErrorMessage="1" sqref="C10:D13" xr:uid="{04B8E8FB-B5A1-428A-A07B-27A3E516E571}">
      <formula1>$D$37:$D$40</formula1>
    </dataValidation>
    <dataValidation type="list" allowBlank="1" showInputMessage="1" showErrorMessage="1" sqref="J10:K13 R10:S13" xr:uid="{29345238-DD46-4F03-A288-EC32F9A4AA75}">
      <formula1>$E$37:$E$40</formula1>
    </dataValidation>
    <dataValidation type="list" allowBlank="1" showInputMessage="1" showErrorMessage="1" sqref="H10:H13" xr:uid="{9BC790D8-72D3-4EFF-B5FC-9672B8EDD6AF}">
      <formula1>$L$3:$L$4</formula1>
    </dataValidation>
    <dataValidation type="date" allowBlank="1" showInputMessage="1" showErrorMessage="1" sqref="Q11:Q13 Q10" xr:uid="{0DB9CCD7-0386-4CB5-B68C-8E1BBABC82A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CE5A-08FF-4234-8DCD-30F8288A858C}">
  <sheetPr codeName="Hoja60">
    <tabColor rgb="FFFFC7CE"/>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Demanial(CD)'!A9</f>
        <v>CD.R4</v>
      </c>
      <c r="D5" s="499"/>
      <c r="E5" s="500" t="str">
        <f>+'6.Concesión Demanial(CD)'!B9</f>
        <v xml:space="preserve">Falsedad documental </v>
      </c>
      <c r="F5" s="501"/>
      <c r="G5" s="40" t="str">
        <f>+'6.Concesión Demanial(CD)'!C9</f>
        <v>El licitador incurre en falsedad para poder acceder al procedimiento de licitación y/o se aprecia falsedad en la documentación presentada para obtener el pago del precio.</v>
      </c>
      <c r="H5" s="40">
        <f>+'6.Concesión Demanial(CD)'!D9</f>
        <v>0</v>
      </c>
      <c r="I5" s="29">
        <f>+'6.Concesión Demanial(CD)'!E9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66.2" customHeight="1" x14ac:dyDescent="0.25">
      <c r="A10" s="141" t="s">
        <v>969</v>
      </c>
      <c r="B10" s="154" t="s">
        <v>900</v>
      </c>
      <c r="C10" s="189"/>
      <c r="D10" s="189"/>
      <c r="E10" s="118" t="str">
        <f>IF(OR(C10="",D10=""),"",C10*D10)</f>
        <v/>
      </c>
      <c r="F10" s="115" t="s">
        <v>970</v>
      </c>
      <c r="G10" s="315" t="s">
        <v>901</v>
      </c>
      <c r="H10" s="190"/>
      <c r="I10" s="190"/>
      <c r="J10" s="189"/>
      <c r="K10" s="189"/>
      <c r="L10" s="115" t="str">
        <f t="shared" ref="L10:M12" si="0">IF(ISNUMBER(C10),IF(C10+J10&gt;1,C10+J10,1),"")</f>
        <v/>
      </c>
      <c r="M10" s="115" t="str">
        <f t="shared" si="0"/>
        <v/>
      </c>
      <c r="N10" s="118" t="str">
        <f>IF(OR(L10="",M10=""),"",L10*M10)</f>
        <v/>
      </c>
      <c r="O10" s="191"/>
      <c r="P10" s="191"/>
      <c r="Q10" s="191"/>
      <c r="R10" s="189"/>
      <c r="S10" s="189"/>
      <c r="T10" s="115" t="str">
        <f>IF(ISNUMBER($L10),IF($L10+R10&gt;1,$L10+R10,1),"")</f>
        <v/>
      </c>
      <c r="U10" s="115" t="str">
        <f>IF(ISNUMBER($M10),IF($M10+S10&gt;1,$M10+S10,1),"")</f>
        <v/>
      </c>
      <c r="V10" s="118" t="str">
        <f>IF(OR(T10="",U10=""),"",T10*U10)</f>
        <v/>
      </c>
    </row>
    <row r="11" spans="1:22" s="194" customFormat="1" ht="72" hidden="1" customHeight="1" x14ac:dyDescent="0.25">
      <c r="A11" s="190" t="s">
        <v>952</v>
      </c>
      <c r="B11" s="192" t="s">
        <v>201</v>
      </c>
      <c r="C11" s="189"/>
      <c r="D11" s="189"/>
      <c r="E11" s="251" t="str">
        <f>IF(OR(C11="",D11=""),"",C11*D11)</f>
        <v/>
      </c>
      <c r="F11" s="252" t="s">
        <v>956</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191"/>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0" t="s">
        <v>952</v>
      </c>
      <c r="B12" s="192" t="s">
        <v>201</v>
      </c>
      <c r="C12" s="190"/>
      <c r="D12" s="189"/>
      <c r="E12" s="251" t="str">
        <f>IF(OR(C12="",D12=""),"",C12*D12)</f>
        <v/>
      </c>
      <c r="F12" s="252" t="s">
        <v>956</v>
      </c>
      <c r="G12" s="192" t="s">
        <v>203</v>
      </c>
      <c r="H12" s="190"/>
      <c r="I12" s="190"/>
      <c r="J12" s="190"/>
      <c r="K12" s="190"/>
      <c r="L12" s="252" t="str">
        <f t="shared" si="0"/>
        <v/>
      </c>
      <c r="M12" s="252" t="str">
        <f t="shared" si="0"/>
        <v/>
      </c>
      <c r="N12" s="251" t="str">
        <f>IF(OR(L12="",M12=""),"",L12*M12)</f>
        <v/>
      </c>
      <c r="O12" s="192" t="s">
        <v>203</v>
      </c>
      <c r="P12" s="193"/>
      <c r="Q12" s="191"/>
      <c r="R12" s="190"/>
      <c r="S12" s="190"/>
      <c r="T12" s="252" t="str">
        <f t="shared" ref="T12" si="5">IF(ISNUMBER($L12),IF($L12+R12&gt;1,$L12+R12,1),"")</f>
        <v/>
      </c>
      <c r="U12" s="252" t="str">
        <f t="shared" ref="U12" si="6">IF(ISNUMBER($M12),IF($M12+S12&gt;1,$M12+S12,1),"")</f>
        <v/>
      </c>
      <c r="V12" s="251" t="str">
        <f>IF(OR(T12="",U12=""),"",T12*U12)</f>
        <v/>
      </c>
    </row>
    <row r="13" spans="1:22" ht="48" customHeight="1" x14ac:dyDescent="0.25">
      <c r="D13" s="50" t="s">
        <v>204</v>
      </c>
      <c r="E13" s="142">
        <f>MAX(E10:E12)</f>
        <v>0</v>
      </c>
      <c r="M13" s="50" t="s">
        <v>122</v>
      </c>
      <c r="N13" s="142">
        <f>MAX(N10:N12)</f>
        <v>0</v>
      </c>
      <c r="U13" s="50" t="s">
        <v>55</v>
      </c>
      <c r="V13" s="142">
        <f>MAX(V10:V12)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ffJaUUbzIyigfGMjFgy6yf/xjRiIQc+y7oVhVvH6y4yqx2AgtI67bhAeV3AeL3NL7/+dWy0arLwIbobcAE65wg==" saltValue="CNkM+XA0XYNSFwxT+nr+WQ==" spinCount="100000" sheet="1" formatCells="0" formatColumns="0" formatRows="0" insertRows="0" deleteRows="0" selectLockedCells="1" autoFilter="0" pivotTables="0"/>
  <autoFilter ref="A9:V13" xr:uid="{6959CE5A-08FF-4234-8DCD-30F8288A858C}"/>
  <mergeCells count="11">
    <mergeCell ref="T8:V8"/>
    <mergeCell ref="C3:I3"/>
    <mergeCell ref="C4:D4"/>
    <mergeCell ref="E4:F4"/>
    <mergeCell ref="C5:D5"/>
    <mergeCell ref="E5:F5"/>
    <mergeCell ref="A8:B8"/>
    <mergeCell ref="C8:E8"/>
    <mergeCell ref="F8:K8"/>
    <mergeCell ref="L8:N8"/>
    <mergeCell ref="O8:S8"/>
  </mergeCells>
  <conditionalFormatting sqref="E10 E12:E13">
    <cfRule type="cellIs" dxfId="176" priority="35" operator="between">
      <formula>8</formula>
      <formula>16</formula>
    </cfRule>
    <cfRule type="cellIs" dxfId="175" priority="36" operator="between">
      <formula>4</formula>
      <formula>7.99</formula>
    </cfRule>
    <cfRule type="cellIs" dxfId="174" priority="37" operator="between">
      <formula>1</formula>
      <formula>3.99</formula>
    </cfRule>
  </conditionalFormatting>
  <conditionalFormatting sqref="E10:E12">
    <cfRule type="containsBlanks" dxfId="173" priority="1">
      <formula>LEN(TRIM(E10))=0</formula>
    </cfRule>
    <cfRule type="cellIs" dxfId="172" priority="11" operator="between">
      <formula>8</formula>
      <formula>16</formula>
    </cfRule>
    <cfRule type="cellIs" dxfId="171" priority="12" operator="between">
      <formula>4</formula>
      <formula>7.99</formula>
    </cfRule>
    <cfRule type="cellIs" dxfId="170" priority="13" operator="between">
      <formula>1</formula>
      <formula>3.99</formula>
    </cfRule>
  </conditionalFormatting>
  <conditionalFormatting sqref="E11">
    <cfRule type="cellIs" dxfId="169" priority="2" operator="between">
      <formula>8</formula>
      <formula>16</formula>
    </cfRule>
    <cfRule type="cellIs" dxfId="168" priority="3" operator="between">
      <formula>4</formula>
      <formula>7.99</formula>
    </cfRule>
    <cfRule type="cellIs" dxfId="167" priority="4" operator="between">
      <formula>1</formula>
      <formula>3.99</formula>
    </cfRule>
  </conditionalFormatting>
  <conditionalFormatting sqref="F10:F12">
    <cfRule type="cellIs" dxfId="166" priority="8" operator="between">
      <formula>11</formula>
      <formula>25</formula>
    </cfRule>
    <cfRule type="cellIs" dxfId="165" priority="9" operator="between">
      <formula>6</formula>
      <formula>10</formula>
    </cfRule>
    <cfRule type="cellIs" dxfId="164" priority="10" operator="between">
      <formula>0</formula>
      <formula>5</formula>
    </cfRule>
    <cfRule type="cellIs" dxfId="163" priority="32" operator="between">
      <formula>11</formula>
      <formula>25</formula>
    </cfRule>
    <cfRule type="cellIs" dxfId="162" priority="33" operator="between">
      <formula>6</formula>
      <formula>10</formula>
    </cfRule>
    <cfRule type="cellIs" dxfId="161" priority="34" operator="between">
      <formula>0</formula>
      <formula>5</formula>
    </cfRule>
  </conditionalFormatting>
  <conditionalFormatting sqref="F11">
    <cfRule type="cellIs" dxfId="160" priority="5" operator="between">
      <formula>11</formula>
      <formula>25</formula>
    </cfRule>
    <cfRule type="cellIs" dxfId="159" priority="6" operator="between">
      <formula>6</formula>
      <formula>10</formula>
    </cfRule>
    <cfRule type="cellIs" dxfId="158" priority="7" operator="between">
      <formula>0</formula>
      <formula>5</formula>
    </cfRule>
  </conditionalFormatting>
  <conditionalFormatting sqref="H10:H12">
    <cfRule type="containsText" dxfId="157" priority="23" operator="containsText" text="Sí">
      <formula>NOT(ISERROR(SEARCH("Sí",H10)))</formula>
    </cfRule>
    <cfRule type="containsText" dxfId="156" priority="24" operator="containsText" text="No">
      <formula>NOT(ISERROR(SEARCH("No",H10)))</formula>
    </cfRule>
  </conditionalFormatting>
  <conditionalFormatting sqref="I10:I12">
    <cfRule type="containsText" dxfId="155" priority="20" operator="containsText" text="Bajo">
      <formula>NOT(ISERROR(SEARCH("Bajo",I10)))</formula>
    </cfRule>
    <cfRule type="containsText" dxfId="154" priority="21" operator="containsText" text="Medio">
      <formula>NOT(ISERROR(SEARCH("Medio",I10)))</formula>
    </cfRule>
    <cfRule type="containsText" dxfId="153" priority="22" operator="containsText" text="Alto">
      <formula>NOT(ISERROR(SEARCH("Alto",I10)))</formula>
    </cfRule>
  </conditionalFormatting>
  <conditionalFormatting sqref="N10:N13">
    <cfRule type="cellIs" dxfId="152" priority="14" operator="between">
      <formula>8</formula>
      <formula>16</formula>
    </cfRule>
    <cfRule type="cellIs" dxfId="151" priority="15" operator="between">
      <formula>4</formula>
      <formula>7.99</formula>
    </cfRule>
    <cfRule type="cellIs" dxfId="150" priority="16" operator="between">
      <formula>1</formula>
      <formula>3.99</formula>
    </cfRule>
  </conditionalFormatting>
  <conditionalFormatting sqref="V10:V13">
    <cfRule type="cellIs" dxfId="149" priority="17" operator="between">
      <formula>8</formula>
      <formula>16</formula>
    </cfRule>
    <cfRule type="cellIs" dxfId="148" priority="18" operator="between">
      <formula>4</formula>
      <formula>7.99</formula>
    </cfRule>
    <cfRule type="cellIs" dxfId="147" priority="19" operator="between">
      <formula>1</formula>
      <formula>3.99</formula>
    </cfRule>
  </conditionalFormatting>
  <dataValidations count="5">
    <dataValidation type="list" allowBlank="1" showInputMessage="1" showErrorMessage="1" sqref="I10:I12" xr:uid="{0D7ECBF1-5D3D-4988-B939-DA18A73CE117}">
      <formula1>$M$3:$M$5</formula1>
    </dataValidation>
    <dataValidation type="list" allowBlank="1" showInputMessage="1" showErrorMessage="1" sqref="C10:D12" xr:uid="{EA95F95D-E7DE-4ED1-820D-FCCC34E90DC2}">
      <formula1>$D$36:$D$39</formula1>
    </dataValidation>
    <dataValidation type="list" allowBlank="1" showInputMessage="1" showErrorMessage="1" sqref="J10:K12 R10:S12" xr:uid="{F27C67EE-EA84-4F0A-9C02-227651D9FC0D}">
      <formula1>$E$36:$E$39</formula1>
    </dataValidation>
    <dataValidation type="list" allowBlank="1" showInputMessage="1" showErrorMessage="1" sqref="H10:H12" xr:uid="{700A3EA5-5820-4EC7-8C48-DC54DFA90DD5}">
      <formula1>$L$3:$L$4</formula1>
    </dataValidation>
    <dataValidation type="date" allowBlank="1" showInputMessage="1" showErrorMessage="1" sqref="Q10:Q12" xr:uid="{8B2CE893-D161-4CC9-BDF4-A7ADF571B96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621F-4A3B-4861-99FA-EC2D9B22CCA7}">
  <sheetPr codeName="Hoja61">
    <tabColor rgb="FFFFC7CE"/>
    <pageSetUpPr fitToPage="1"/>
  </sheetPr>
  <dimension ref="A1:V45"/>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Demanial(CD)'!A10</f>
        <v>CD.R5</v>
      </c>
      <c r="D5" s="499"/>
      <c r="E5" s="500" t="str">
        <f>+'6.Concesión Demanial(CD)'!B10</f>
        <v xml:space="preserve">Limitación de la concurrencia </v>
      </c>
      <c r="F5" s="501"/>
      <c r="G5" s="40" t="str">
        <f>+'6.Concesión Demanial(CD)'!C10</f>
        <v>Manipulación del procedimiento de preparación y/o adjudicación, limitándose el acceso a la subasta en condiciones de igualdad y no discriminación a todos los licitadores.</v>
      </c>
      <c r="H5" s="40">
        <f>+'6.Concesión Demanial(CD)'!D9</f>
        <v>0</v>
      </c>
      <c r="I5" s="29">
        <f>+'6.Concesión Demanial(CD)'!E9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59999999999999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56" x14ac:dyDescent="0.25">
      <c r="A10" s="141" t="s">
        <v>971</v>
      </c>
      <c r="B10" s="152" t="s">
        <v>902</v>
      </c>
      <c r="C10" s="190"/>
      <c r="D10" s="190"/>
      <c r="E10" s="118" t="str">
        <f>IF(OR(C10="",D10=""),"",C10*D10)</f>
        <v/>
      </c>
      <c r="F10" s="115" t="s">
        <v>977</v>
      </c>
      <c r="G10" s="313" t="s">
        <v>903</v>
      </c>
      <c r="H10" s="190"/>
      <c r="I10" s="190"/>
      <c r="J10" s="190"/>
      <c r="K10" s="190"/>
      <c r="L10" s="115" t="str">
        <f t="shared" ref="L10:M17" si="0">IF(ISNUMBER(C10),IF(C10+J10&gt;1,C10+J10,1),"")</f>
        <v/>
      </c>
      <c r="M10" s="115" t="str">
        <f t="shared" si="0"/>
        <v/>
      </c>
      <c r="N10" s="118" t="str">
        <f>IF(OR(L10="",M10=""),"",L10*M10)</f>
        <v/>
      </c>
      <c r="O10" s="192"/>
      <c r="P10" s="193"/>
      <c r="Q10" s="193"/>
      <c r="R10" s="190"/>
      <c r="S10" s="190"/>
      <c r="T10" s="115" t="str">
        <f t="shared" ref="T10:T17" si="1">IF(ISNUMBER($L10),IF($L10+R10&gt;1,$L10+R10,1),"")</f>
        <v/>
      </c>
      <c r="U10" s="115" t="str">
        <f t="shared" ref="U10:U17" si="2">IF(ISNUMBER($M10),IF($M10+S10&gt;1,$M10+S10,1),"")</f>
        <v/>
      </c>
      <c r="V10" s="118" t="str">
        <f>IF(OR(T10="",U10=""),"",T10*U10)</f>
        <v/>
      </c>
    </row>
    <row r="11" spans="1:22" ht="162" customHeight="1" x14ac:dyDescent="0.25">
      <c r="A11" s="141" t="s">
        <v>972</v>
      </c>
      <c r="B11" s="156" t="s">
        <v>904</v>
      </c>
      <c r="C11" s="190"/>
      <c r="D11" s="190"/>
      <c r="E11" s="118" t="str">
        <f>IF(OR(C11="",D11=""),"",C11*D11)</f>
        <v/>
      </c>
      <c r="F11" s="115" t="s">
        <v>978</v>
      </c>
      <c r="G11" s="314" t="s">
        <v>342</v>
      </c>
      <c r="H11" s="190"/>
      <c r="I11" s="190"/>
      <c r="J11" s="190"/>
      <c r="K11" s="190"/>
      <c r="L11" s="115"/>
      <c r="M11" s="115"/>
      <c r="N11" s="118" t="str">
        <f t="shared" ref="N11:N17" si="3">IF(OR(L11="",M11=""),"",L11*M11)</f>
        <v/>
      </c>
      <c r="O11" s="192"/>
      <c r="P11" s="193"/>
      <c r="Q11" s="193"/>
      <c r="R11" s="190"/>
      <c r="S11" s="190"/>
      <c r="T11" s="115"/>
      <c r="U11" s="115"/>
      <c r="V11" s="118" t="str">
        <f t="shared" ref="V11:V17" si="4">IF(OR(T11="",U11=""),"",T11*U11)</f>
        <v/>
      </c>
    </row>
    <row r="12" spans="1:22" ht="165" customHeight="1" x14ac:dyDescent="0.25">
      <c r="A12" s="141" t="s">
        <v>973</v>
      </c>
      <c r="B12" s="152" t="s">
        <v>344</v>
      </c>
      <c r="C12" s="190"/>
      <c r="D12" s="190"/>
      <c r="E12" s="118" t="str">
        <f t="shared" ref="E12:E17" si="5">IF(OR(C12="",D12=""),"",C12*D12)</f>
        <v/>
      </c>
      <c r="F12" s="115" t="s">
        <v>979</v>
      </c>
      <c r="G12" s="314" t="s">
        <v>346</v>
      </c>
      <c r="H12" s="190"/>
      <c r="I12" s="190"/>
      <c r="J12" s="190"/>
      <c r="K12" s="190"/>
      <c r="L12" s="115"/>
      <c r="M12" s="115"/>
      <c r="N12" s="118" t="str">
        <f t="shared" si="3"/>
        <v/>
      </c>
      <c r="O12" s="192"/>
      <c r="P12" s="193"/>
      <c r="Q12" s="193"/>
      <c r="R12" s="190"/>
      <c r="S12" s="190"/>
      <c r="T12" s="115"/>
      <c r="U12" s="115"/>
      <c r="V12" s="118" t="str">
        <f t="shared" si="4"/>
        <v/>
      </c>
    </row>
    <row r="13" spans="1:22" ht="80.400000000000006" customHeight="1" x14ac:dyDescent="0.25">
      <c r="A13" s="141" t="s">
        <v>974</v>
      </c>
      <c r="B13" s="157" t="s">
        <v>360</v>
      </c>
      <c r="C13" s="190"/>
      <c r="D13" s="190"/>
      <c r="E13" s="118" t="str">
        <f t="shared" si="5"/>
        <v/>
      </c>
      <c r="F13" s="115" t="s">
        <v>980</v>
      </c>
      <c r="G13" s="316" t="s">
        <v>362</v>
      </c>
      <c r="H13" s="190"/>
      <c r="I13" s="190"/>
      <c r="J13" s="190"/>
      <c r="K13" s="190"/>
      <c r="L13" s="115"/>
      <c r="M13" s="115"/>
      <c r="N13" s="118" t="str">
        <f t="shared" si="3"/>
        <v/>
      </c>
      <c r="O13" s="192"/>
      <c r="P13" s="193"/>
      <c r="Q13" s="193"/>
      <c r="R13" s="190"/>
      <c r="S13" s="190"/>
      <c r="T13" s="115"/>
      <c r="U13" s="115"/>
      <c r="V13" s="118" t="str">
        <f t="shared" si="4"/>
        <v/>
      </c>
    </row>
    <row r="14" spans="1:22" ht="90.6" customHeight="1" x14ac:dyDescent="0.25">
      <c r="A14" s="141" t="s">
        <v>975</v>
      </c>
      <c r="B14" s="152" t="s">
        <v>905</v>
      </c>
      <c r="C14" s="190"/>
      <c r="D14" s="190"/>
      <c r="E14" s="118" t="str">
        <f t="shared" si="5"/>
        <v/>
      </c>
      <c r="F14" s="115" t="s">
        <v>981</v>
      </c>
      <c r="G14" s="313" t="s">
        <v>475</v>
      </c>
      <c r="H14" s="190"/>
      <c r="I14" s="190"/>
      <c r="J14" s="190"/>
      <c r="K14" s="190"/>
      <c r="L14" s="115"/>
      <c r="M14" s="115"/>
      <c r="N14" s="118" t="str">
        <f t="shared" si="3"/>
        <v/>
      </c>
      <c r="O14" s="192"/>
      <c r="P14" s="193"/>
      <c r="Q14" s="193"/>
      <c r="R14" s="190"/>
      <c r="S14" s="190"/>
      <c r="T14" s="115"/>
      <c r="U14" s="115"/>
      <c r="V14" s="118" t="str">
        <f t="shared" si="4"/>
        <v/>
      </c>
    </row>
    <row r="15" spans="1:22" ht="72" customHeight="1" x14ac:dyDescent="0.25">
      <c r="A15" s="141" t="s">
        <v>976</v>
      </c>
      <c r="B15" s="152" t="s">
        <v>906</v>
      </c>
      <c r="C15" s="190"/>
      <c r="D15" s="190"/>
      <c r="E15" s="118" t="str">
        <f t="shared" si="5"/>
        <v/>
      </c>
      <c r="F15" s="115" t="s">
        <v>982</v>
      </c>
      <c r="G15" s="313" t="s">
        <v>907</v>
      </c>
      <c r="H15" s="190"/>
      <c r="I15" s="190"/>
      <c r="J15" s="190"/>
      <c r="K15" s="190"/>
      <c r="L15" s="115"/>
      <c r="M15" s="115"/>
      <c r="N15" s="118" t="str">
        <f t="shared" si="3"/>
        <v/>
      </c>
      <c r="O15" s="192"/>
      <c r="P15" s="193"/>
      <c r="Q15" s="193"/>
      <c r="R15" s="190"/>
      <c r="S15" s="190"/>
      <c r="T15" s="115"/>
      <c r="U15" s="115"/>
      <c r="V15" s="118" t="str">
        <f t="shared" si="4"/>
        <v/>
      </c>
    </row>
    <row r="16" spans="1:22" s="194" customFormat="1" hidden="1" x14ac:dyDescent="0.25">
      <c r="A16" s="190" t="s">
        <v>952</v>
      </c>
      <c r="B16" s="192" t="s">
        <v>201</v>
      </c>
      <c r="C16" s="190"/>
      <c r="D16" s="190"/>
      <c r="E16" s="251" t="str">
        <f t="shared" ref="E16" si="6">IF(OR(C16="",D16=""),"",C16*D16)</f>
        <v/>
      </c>
      <c r="F16" s="252" t="s">
        <v>956</v>
      </c>
      <c r="G16" s="192" t="s">
        <v>203</v>
      </c>
      <c r="H16" s="190"/>
      <c r="I16" s="190"/>
      <c r="J16" s="190"/>
      <c r="K16" s="190"/>
      <c r="L16" s="252" t="str">
        <f t="shared" ref="L16" si="7">IF(ISNUMBER(C16),IF(C16+J16&gt;1,C16+J16,1),"")</f>
        <v/>
      </c>
      <c r="M16" s="252" t="str">
        <f t="shared" ref="M16" si="8">IF(ISNUMBER(D16),IF(D16+K16&gt;1,D16+K16,1),"")</f>
        <v/>
      </c>
      <c r="N16" s="251" t="str">
        <f t="shared" ref="N16" si="9">IF(OR(L16="",M16=""),"",L16*M16)</f>
        <v/>
      </c>
      <c r="O16" s="192" t="s">
        <v>203</v>
      </c>
      <c r="P16" s="193"/>
      <c r="Q16" s="193"/>
      <c r="R16" s="190"/>
      <c r="S16" s="190"/>
      <c r="T16" s="252" t="str">
        <f t="shared" ref="T16" si="10">IF(ISNUMBER($L16),IF($L16+R16&gt;1,$L16+R16,1),"")</f>
        <v/>
      </c>
      <c r="U16" s="252" t="str">
        <f t="shared" ref="U16" si="11">IF(ISNUMBER($M16),IF($M16+S16&gt;1,$M16+S16,1),"")</f>
        <v/>
      </c>
      <c r="V16" s="251" t="str">
        <f t="shared" ref="V16" si="12">IF(OR(T16="",U16=""),"",T16*U16)</f>
        <v/>
      </c>
    </row>
    <row r="17" spans="1:22" s="194" customFormat="1" ht="72" customHeight="1" x14ac:dyDescent="0.25">
      <c r="A17" s="190" t="s">
        <v>952</v>
      </c>
      <c r="B17" s="192" t="s">
        <v>201</v>
      </c>
      <c r="C17" s="190"/>
      <c r="D17" s="190"/>
      <c r="E17" s="251" t="str">
        <f t="shared" si="5"/>
        <v/>
      </c>
      <c r="F17" s="252" t="s">
        <v>956</v>
      </c>
      <c r="G17" s="192" t="s">
        <v>203</v>
      </c>
      <c r="H17" s="190"/>
      <c r="I17" s="190"/>
      <c r="J17" s="190"/>
      <c r="K17" s="190"/>
      <c r="L17" s="252" t="str">
        <f t="shared" si="0"/>
        <v/>
      </c>
      <c r="M17" s="252" t="str">
        <f t="shared" si="0"/>
        <v/>
      </c>
      <c r="N17" s="251" t="str">
        <f t="shared" si="3"/>
        <v/>
      </c>
      <c r="O17" s="192" t="s">
        <v>203</v>
      </c>
      <c r="P17" s="193"/>
      <c r="Q17" s="193"/>
      <c r="R17" s="190"/>
      <c r="S17" s="190"/>
      <c r="T17" s="252" t="str">
        <f t="shared" si="1"/>
        <v/>
      </c>
      <c r="U17" s="252" t="str">
        <f t="shared" si="2"/>
        <v/>
      </c>
      <c r="V17" s="251" t="str">
        <f t="shared" si="4"/>
        <v/>
      </c>
    </row>
    <row r="18" spans="1:22" ht="48" customHeight="1" x14ac:dyDescent="0.25">
      <c r="D18" s="50" t="s">
        <v>204</v>
      </c>
      <c r="E18" s="142">
        <f>MAX(E10:E17)</f>
        <v>0</v>
      </c>
      <c r="M18" s="50" t="s">
        <v>122</v>
      </c>
      <c r="N18" s="142">
        <f>MAX(N10:N17)</f>
        <v>0</v>
      </c>
      <c r="U18" s="50" t="s">
        <v>55</v>
      </c>
      <c r="V18" s="142">
        <f>MAX(V10:V17)</f>
        <v>0</v>
      </c>
    </row>
    <row r="41" spans="4:5" hidden="1" x14ac:dyDescent="0.25">
      <c r="D41" s="16">
        <v>1</v>
      </c>
      <c r="E41" s="16">
        <v>-1</v>
      </c>
    </row>
    <row r="42" spans="4:5" hidden="1" x14ac:dyDescent="0.25">
      <c r="D42" s="16">
        <v>2</v>
      </c>
      <c r="E42" s="16">
        <v>-2</v>
      </c>
    </row>
    <row r="43" spans="4:5" hidden="1" x14ac:dyDescent="0.25">
      <c r="D43" s="16">
        <v>3</v>
      </c>
      <c r="E43" s="16">
        <v>-3</v>
      </c>
    </row>
    <row r="44" spans="4:5" hidden="1" x14ac:dyDescent="0.25">
      <c r="D44" s="16">
        <v>4</v>
      </c>
      <c r="E44" s="16">
        <v>-4</v>
      </c>
    </row>
    <row r="45" spans="4:5" hidden="1" x14ac:dyDescent="0.25"/>
  </sheetData>
  <sheetProtection algorithmName="SHA-512" hashValue="117YIDUbvnn7xLsMXh7EtxyyBzakpL4XldyPPYceq6GAe2up79fTgUHsX7y3zz8xnr9va8qFxLHmfginlp0/pA==" saltValue="OBCdHKSJtgafei/Nyi5SgQ==" spinCount="100000" sheet="1" formatCells="0" formatColumns="0" formatRows="0" insertRows="0" deleteRows="0" selectLockedCells="1" autoFilter="0" pivotTables="0"/>
  <autoFilter ref="A9:V18" xr:uid="{EBE1621F-4A3B-4861-99FA-EC2D9B22CCA7}"/>
  <mergeCells count="11">
    <mergeCell ref="T8:V8"/>
    <mergeCell ref="C3:I3"/>
    <mergeCell ref="C4:D4"/>
    <mergeCell ref="E4:F4"/>
    <mergeCell ref="C5:D5"/>
    <mergeCell ref="E5:F5"/>
    <mergeCell ref="A8:B8"/>
    <mergeCell ref="C8:E8"/>
    <mergeCell ref="F8:K8"/>
    <mergeCell ref="L8:N8"/>
    <mergeCell ref="O8:S8"/>
  </mergeCells>
  <conditionalFormatting sqref="E10:E15 E17:E18">
    <cfRule type="cellIs" dxfId="146" priority="35" operator="between">
      <formula>8</formula>
      <formula>16</formula>
    </cfRule>
    <cfRule type="cellIs" dxfId="145" priority="36" operator="between">
      <formula>4</formula>
      <formula>7.99</formula>
    </cfRule>
    <cfRule type="cellIs" dxfId="144" priority="37" operator="between">
      <formula>1</formula>
      <formula>3.99</formula>
    </cfRule>
  </conditionalFormatting>
  <conditionalFormatting sqref="E10:E17">
    <cfRule type="containsBlanks" dxfId="143" priority="1">
      <formula>LEN(TRIM(E10))=0</formula>
    </cfRule>
    <cfRule type="cellIs" dxfId="142" priority="11" operator="between">
      <formula>8</formula>
      <formula>16</formula>
    </cfRule>
    <cfRule type="cellIs" dxfId="141" priority="12" operator="between">
      <formula>4</formula>
      <formula>7.99</formula>
    </cfRule>
    <cfRule type="cellIs" dxfId="140" priority="13" operator="between">
      <formula>1</formula>
      <formula>3.99</formula>
    </cfRule>
  </conditionalFormatting>
  <conditionalFormatting sqref="E16">
    <cfRule type="cellIs" dxfId="139" priority="2" operator="between">
      <formula>8</formula>
      <formula>16</formula>
    </cfRule>
    <cfRule type="cellIs" dxfId="138" priority="3" operator="between">
      <formula>4</formula>
      <formula>7.99</formula>
    </cfRule>
    <cfRule type="cellIs" dxfId="137" priority="4" operator="between">
      <formula>1</formula>
      <formula>3.99</formula>
    </cfRule>
  </conditionalFormatting>
  <conditionalFormatting sqref="F10:F17">
    <cfRule type="cellIs" dxfId="136" priority="8" operator="between">
      <formula>11</formula>
      <formula>25</formula>
    </cfRule>
    <cfRule type="cellIs" dxfId="135" priority="9" operator="between">
      <formula>6</formula>
      <formula>10</formula>
    </cfRule>
    <cfRule type="cellIs" dxfId="134" priority="10" operator="between">
      <formula>0</formula>
      <formula>5</formula>
    </cfRule>
    <cfRule type="cellIs" dxfId="133" priority="32" operator="between">
      <formula>11</formula>
      <formula>25</formula>
    </cfRule>
    <cfRule type="cellIs" dxfId="132" priority="33" operator="between">
      <formula>6</formula>
      <formula>10</formula>
    </cfRule>
    <cfRule type="cellIs" dxfId="131" priority="34" operator="between">
      <formula>0</formula>
      <formula>5</formula>
    </cfRule>
  </conditionalFormatting>
  <conditionalFormatting sqref="F16">
    <cfRule type="cellIs" dxfId="130" priority="5" operator="between">
      <formula>11</formula>
      <formula>25</formula>
    </cfRule>
    <cfRule type="cellIs" dxfId="129" priority="6" operator="between">
      <formula>6</formula>
      <formula>10</formula>
    </cfRule>
    <cfRule type="cellIs" dxfId="128" priority="7" operator="between">
      <formula>0</formula>
      <formula>5</formula>
    </cfRule>
  </conditionalFormatting>
  <conditionalFormatting sqref="H10:H17">
    <cfRule type="containsText" dxfId="127" priority="23" operator="containsText" text="Sí">
      <formula>NOT(ISERROR(SEARCH("Sí",H10)))</formula>
    </cfRule>
    <cfRule type="containsText" dxfId="126" priority="24" operator="containsText" text="No">
      <formula>NOT(ISERROR(SEARCH("No",H10)))</formula>
    </cfRule>
  </conditionalFormatting>
  <conditionalFormatting sqref="I10:I17">
    <cfRule type="containsText" dxfId="125" priority="20" operator="containsText" text="Bajo">
      <formula>NOT(ISERROR(SEARCH("Bajo",I10)))</formula>
    </cfRule>
    <cfRule type="containsText" dxfId="124" priority="21" operator="containsText" text="Medio">
      <formula>NOT(ISERROR(SEARCH("Medio",I10)))</formula>
    </cfRule>
    <cfRule type="containsText" dxfId="123" priority="22" operator="containsText" text="Alto">
      <formula>NOT(ISERROR(SEARCH("Alto",I10)))</formula>
    </cfRule>
  </conditionalFormatting>
  <conditionalFormatting sqref="N10:N18">
    <cfRule type="cellIs" dxfId="122" priority="14" operator="between">
      <formula>8</formula>
      <formula>16</formula>
    </cfRule>
    <cfRule type="cellIs" dxfId="121" priority="15" operator="between">
      <formula>4</formula>
      <formula>7.99</formula>
    </cfRule>
    <cfRule type="cellIs" dxfId="120" priority="16" operator="between">
      <formula>1</formula>
      <formula>3.99</formula>
    </cfRule>
  </conditionalFormatting>
  <conditionalFormatting sqref="V10:V18">
    <cfRule type="cellIs" dxfId="119" priority="17" operator="between">
      <formula>8</formula>
      <formula>16</formula>
    </cfRule>
    <cfRule type="cellIs" dxfId="118" priority="18" operator="between">
      <formula>4</formula>
      <formula>7.99</formula>
    </cfRule>
    <cfRule type="cellIs" dxfId="117" priority="19" operator="between">
      <formula>1</formula>
      <formula>3.99</formula>
    </cfRule>
  </conditionalFormatting>
  <dataValidations count="5">
    <dataValidation type="list" allowBlank="1" showInputMessage="1" showErrorMessage="1" sqref="I10:I17" xr:uid="{B7BF1F44-8C23-40C8-BC5E-A1878E75CADB}">
      <formula1>$M$3:$M$5</formula1>
    </dataValidation>
    <dataValidation type="list" allowBlank="1" showInputMessage="1" showErrorMessage="1" sqref="C10:D17" xr:uid="{24DE9D98-DFC7-49E0-B56F-31A22A3FB5AD}">
      <formula1>$D$41:$D$44</formula1>
    </dataValidation>
    <dataValidation type="list" allowBlank="1" showInputMessage="1" showErrorMessage="1" sqref="J10:K17 R10:S17" xr:uid="{09FA9F44-1D88-4B21-AD8B-A6C5705BA237}">
      <formula1>$E$41:$E$44</formula1>
    </dataValidation>
    <dataValidation type="list" allowBlank="1" showInputMessage="1" showErrorMessage="1" sqref="H10:H15 H17" xr:uid="{BF8A5D04-95AC-4546-8367-19E7D0C2366E}">
      <formula1>$L$3:$L$4</formula1>
    </dataValidation>
    <dataValidation type="date" allowBlank="1" showInputMessage="1" showErrorMessage="1" sqref="Q11:Q17 Q10" xr:uid="{E7E38F95-8CAD-4352-8DE3-1B0756817697}">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4A36-D754-4351-8A1F-713C33B64FA4}">
  <sheetPr codeName="Hoja63">
    <tabColor rgb="FFFFC7CE"/>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+'6.Concesión Demanial(CD)'!A11</f>
        <v>CD.RX</v>
      </c>
      <c r="D5" s="480"/>
      <c r="E5" s="481" t="str">
        <f>+'6.Concesión Demanial(CD)'!B11</f>
        <v>Incluir la denominación de riesgos adicionales...</v>
      </c>
      <c r="F5" s="482"/>
      <c r="G5" s="40" t="str">
        <f>+'6.Concesión Demanial(CD)'!C11</f>
        <v>Incluir la descripción de riesgos adicionales...</v>
      </c>
      <c r="H5" s="25">
        <f>+'6.Concesión Demanial(CD)'!D11</f>
        <v>0</v>
      </c>
      <c r="I5" s="29">
        <f>+'6.Concesión Demanial(CD)'!E11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983</v>
      </c>
      <c r="B10" s="191"/>
      <c r="C10" s="189"/>
      <c r="D10" s="189"/>
      <c r="E10" s="118" t="str">
        <f>IF(OR(C10="",D10=""),"",C10*D10)</f>
        <v/>
      </c>
      <c r="F10" s="115" t="s">
        <v>984</v>
      </c>
      <c r="G10" s="191"/>
      <c r="H10" s="190"/>
      <c r="I10" s="190"/>
      <c r="J10" s="189"/>
      <c r="K10" s="189"/>
      <c r="L10" s="115" t="str">
        <f t="shared" ref="L10:M11" si="0">IF(ISNUMBER(C10),IF(C10+J10&gt;1,C10+J10,1),"")</f>
        <v/>
      </c>
      <c r="M10" s="115" t="str">
        <f t="shared" si="0"/>
        <v/>
      </c>
      <c r="N10" s="118" t="str">
        <f>IF(OR(L10="",M10=""),"",L10*M10)</f>
        <v/>
      </c>
      <c r="O10" s="191"/>
      <c r="P10" s="191"/>
      <c r="Q10" s="191"/>
      <c r="R10" s="189"/>
      <c r="S10" s="189"/>
      <c r="T10" s="115" t="str">
        <f>IF(ISNUMBER($L10),IF($L10+R10&gt;1,$L10+R10,1),"")</f>
        <v/>
      </c>
      <c r="U10" s="115" t="str">
        <f>IF(ISNUMBER($M10),IF($M10+S10&gt;1,$M10+S10,1),"")</f>
        <v/>
      </c>
      <c r="V10" s="118" t="str">
        <f>IF(OR(T10="",U10=""),"",T10*U10)</f>
        <v/>
      </c>
    </row>
    <row r="11" spans="1:22" ht="72" customHeight="1" x14ac:dyDescent="0.25">
      <c r="A11" s="190" t="s">
        <v>952</v>
      </c>
      <c r="B11" s="192" t="s">
        <v>201</v>
      </c>
      <c r="C11" s="190"/>
      <c r="D11" s="189"/>
      <c r="E11" s="118" t="str">
        <f>IF(OR(C11="",D11=""),"",C11*D11)</f>
        <v/>
      </c>
      <c r="F11" s="115" t="s">
        <v>956</v>
      </c>
      <c r="G11" s="192" t="s">
        <v>203</v>
      </c>
      <c r="H11" s="190"/>
      <c r="I11" s="190"/>
      <c r="J11" s="190"/>
      <c r="K11" s="190"/>
      <c r="L11" s="115" t="str">
        <f t="shared" si="0"/>
        <v/>
      </c>
      <c r="M11" s="115" t="str">
        <f t="shared" si="0"/>
        <v/>
      </c>
      <c r="N11" s="118" t="str">
        <f>IF(OR(L11="",M11=""),"",L11*M11)</f>
        <v/>
      </c>
      <c r="O11" s="192" t="s">
        <v>203</v>
      </c>
      <c r="P11" s="193"/>
      <c r="Q11" s="191"/>
      <c r="R11" s="190"/>
      <c r="S11" s="190"/>
      <c r="T11" s="115" t="str">
        <f t="shared" ref="T11" si="1">IF(ISNUMBER($L11),IF($L11+R11&gt;1,$L11+R11,1),"")</f>
        <v/>
      </c>
      <c r="U11" s="115" t="str">
        <f t="shared" ref="U11" si="2">IF(ISNUMBER($M11),IF($M11+S11&gt;1,$M11+S11,1),"")</f>
        <v/>
      </c>
      <c r="V11" s="118" t="str">
        <f>IF(OR(T11="",U11=""),"",T11*U11)</f>
        <v/>
      </c>
    </row>
    <row r="12" spans="1:22" ht="48" customHeight="1" x14ac:dyDescent="0.25">
      <c r="D12" s="50" t="s">
        <v>204</v>
      </c>
      <c r="E12" s="142">
        <f>MAX(E10:E11)</f>
        <v>0</v>
      </c>
      <c r="M12" s="50" t="s">
        <v>122</v>
      </c>
      <c r="N12" s="142">
        <f>MAX(N10:N11)</f>
        <v>0</v>
      </c>
      <c r="U12" s="50" t="s">
        <v>211</v>
      </c>
      <c r="V12" s="142">
        <f>MAX(V10:V11)</f>
        <v>0</v>
      </c>
    </row>
    <row r="32" ht="13.8" customHeight="1" x14ac:dyDescent="0.25"/>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I5oX5p0lNKoghYLs8p0fVQaxHKQEK/41Ns9NheD3pCU+nQzdvwq35k4FBO/xLLIHjFHKFHH02/1D696s0kOz0g==" saltValue="8fxiuPhOehtkg0fFb4kYwA==" spinCount="100000" sheet="1" objects="1" scenarios="1"/>
  <mergeCells count="11">
    <mergeCell ref="A8:B8"/>
    <mergeCell ref="C8:E8"/>
    <mergeCell ref="F8:K8"/>
    <mergeCell ref="L8:N8"/>
    <mergeCell ref="O8:S8"/>
    <mergeCell ref="T8:V8"/>
    <mergeCell ref="C3:I3"/>
    <mergeCell ref="C4:D4"/>
    <mergeCell ref="E4:F4"/>
    <mergeCell ref="C5:D5"/>
    <mergeCell ref="E5:F5"/>
  </mergeCells>
  <conditionalFormatting sqref="E10:E11">
    <cfRule type="containsBlanks" dxfId="116" priority="1">
      <formula>LEN(TRIM(E10))=0</formula>
    </cfRule>
    <cfRule type="cellIs" dxfId="115" priority="2" operator="between">
      <formula>8</formula>
      <formula>16</formula>
    </cfRule>
    <cfRule type="cellIs" dxfId="114" priority="3" operator="between">
      <formula>4</formula>
      <formula>7.99</formula>
    </cfRule>
    <cfRule type="cellIs" dxfId="113" priority="4" operator="between">
      <formula>1</formula>
      <formula>3.99</formula>
    </cfRule>
  </conditionalFormatting>
  <conditionalFormatting sqref="E10:E12">
    <cfRule type="cellIs" dxfId="112" priority="11" operator="between">
      <formula>8</formula>
      <formula>16</formula>
    </cfRule>
    <cfRule type="cellIs" dxfId="111" priority="12" operator="between">
      <formula>4</formula>
      <formula>7.99</formula>
    </cfRule>
    <cfRule type="cellIs" dxfId="110" priority="13" operator="between">
      <formula>1</formula>
      <formula>3.99</formula>
    </cfRule>
  </conditionalFormatting>
  <conditionalFormatting sqref="F10:F11">
    <cfRule type="cellIs" dxfId="109" priority="5" operator="between">
      <formula>11</formula>
      <formula>25</formula>
    </cfRule>
    <cfRule type="cellIs" dxfId="108" priority="6" operator="between">
      <formula>6</formula>
      <formula>10</formula>
    </cfRule>
    <cfRule type="cellIs" dxfId="107" priority="7" operator="between">
      <formula>0</formula>
      <formula>5</formula>
    </cfRule>
    <cfRule type="cellIs" dxfId="106" priority="8" operator="between">
      <formula>11</formula>
      <formula>25</formula>
    </cfRule>
    <cfRule type="cellIs" dxfId="105" priority="9" operator="between">
      <formula>6</formula>
      <formula>10</formula>
    </cfRule>
    <cfRule type="cellIs" dxfId="104" priority="10" operator="between">
      <formula>0</formula>
      <formula>5</formula>
    </cfRule>
  </conditionalFormatting>
  <conditionalFormatting sqref="H10:H11">
    <cfRule type="containsText" dxfId="103" priority="38" operator="containsText" text="Sí">
      <formula>NOT(ISERROR(SEARCH("Sí",H10)))</formula>
    </cfRule>
    <cfRule type="containsText" dxfId="102" priority="39" operator="containsText" text="No">
      <formula>NOT(ISERROR(SEARCH("No",H10)))</formula>
    </cfRule>
  </conditionalFormatting>
  <conditionalFormatting sqref="I10:I11">
    <cfRule type="containsText" dxfId="101" priority="35" operator="containsText" text="Bajo">
      <formula>NOT(ISERROR(SEARCH("Bajo",I10)))</formula>
    </cfRule>
    <cfRule type="containsText" dxfId="100" priority="36" operator="containsText" text="Medio">
      <formula>NOT(ISERROR(SEARCH("Medio",I10)))</formula>
    </cfRule>
    <cfRule type="containsText" dxfId="99" priority="37" operator="containsText" text="Alto">
      <formula>NOT(ISERROR(SEARCH("Alto",I10)))</formula>
    </cfRule>
  </conditionalFormatting>
  <conditionalFormatting sqref="N10:N12">
    <cfRule type="cellIs" dxfId="98" priority="14" operator="between">
      <formula>8</formula>
      <formula>16</formula>
    </cfRule>
    <cfRule type="cellIs" dxfId="97" priority="15" operator="between">
      <formula>4</formula>
      <formula>7.99</formula>
    </cfRule>
    <cfRule type="cellIs" dxfId="96" priority="16" operator="between">
      <formula>1</formula>
      <formula>3.99</formula>
    </cfRule>
  </conditionalFormatting>
  <conditionalFormatting sqref="V10:V12">
    <cfRule type="cellIs" dxfId="95" priority="17" operator="between">
      <formula>8</formula>
      <formula>16</formula>
    </cfRule>
    <cfRule type="cellIs" dxfId="94" priority="18" operator="between">
      <formula>4</formula>
      <formula>7.99</formula>
    </cfRule>
    <cfRule type="cellIs" dxfId="93" priority="19" operator="between">
      <formula>1</formula>
      <formula>3.99</formula>
    </cfRule>
  </conditionalFormatting>
  <dataValidations count="5">
    <dataValidation type="list" allowBlank="1" showInputMessage="1" showErrorMessage="1" sqref="I10:I11" xr:uid="{1282968B-B06E-441E-B996-EEAC726AE634}">
      <formula1>$M$3:$M$5</formula1>
    </dataValidation>
    <dataValidation type="list" allowBlank="1" showInputMessage="1" showErrorMessage="1" sqref="C10:D11" xr:uid="{E1118EED-98DA-46ED-87CD-27B54FC0CBA2}">
      <formula1>$D$35:$D$38</formula1>
    </dataValidation>
    <dataValidation type="list" allowBlank="1" showInputMessage="1" showErrorMessage="1" sqref="J10:K11 R10:S11" xr:uid="{8841DF08-A1B4-441F-8CA9-7A8B9B630DE2}">
      <formula1>$E$35:$E$38</formula1>
    </dataValidation>
    <dataValidation type="list" allowBlank="1" showInputMessage="1" showErrorMessage="1" sqref="H10:H11" xr:uid="{2179736E-A8AE-475E-A42C-51D5201E1C4E}">
      <formula1>$L$3:$L$4</formula1>
    </dataValidation>
    <dataValidation type="date" allowBlank="1" showInputMessage="1" showErrorMessage="1" sqref="Q10:Q11" xr:uid="{C839BA4C-24E8-45E8-A772-EB5272B52D5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3EAD-D3DF-44EF-87FF-94306E003EFD}">
  <sheetPr codeName="Hoja62">
    <tabColor theme="5" tint="0.39997558519241921"/>
    <pageSetUpPr fitToPage="1"/>
  </sheetPr>
  <dimension ref="A1:K597"/>
  <sheetViews>
    <sheetView showGridLines="0" topLeftCell="B1" zoomScaleNormal="100" zoomScalePageLayoutView="125" workbookViewId="0">
      <selection activeCell="D6" sqref="D6"/>
    </sheetView>
  </sheetViews>
  <sheetFormatPr baseColWidth="10" defaultColWidth="8.6640625" defaultRowHeight="12" x14ac:dyDescent="0.25"/>
  <cols>
    <col min="1" max="1" width="11.33203125" style="30" customWidth="1"/>
    <col min="2" max="2" width="36.88671875" style="14" customWidth="1"/>
    <col min="3" max="3" width="70.66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4.109375" style="15" customWidth="1"/>
    <col min="12" max="16384" width="8.6640625" style="15"/>
  </cols>
  <sheetData>
    <row r="1" spans="1:11" x14ac:dyDescent="0.25">
      <c r="D1" s="14"/>
      <c r="E1" s="14"/>
      <c r="F1" s="14"/>
      <c r="G1" s="14"/>
      <c r="H1" s="14"/>
    </row>
    <row r="2" spans="1:11" ht="15.6" x14ac:dyDescent="0.25">
      <c r="A2" s="56" t="s">
        <v>908</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51"/>
      <c r="F4" s="97"/>
      <c r="G4" s="97"/>
      <c r="H4" s="450" t="s">
        <v>113</v>
      </c>
      <c r="I4" s="450"/>
      <c r="J4" s="450"/>
      <c r="K4" s="450"/>
    </row>
    <row r="5" spans="1:11" s="19" customFormat="1" ht="48" x14ac:dyDescent="0.25">
      <c r="A5" s="53" t="s">
        <v>114</v>
      </c>
      <c r="B5" s="50" t="s">
        <v>115</v>
      </c>
      <c r="C5" s="50" t="s">
        <v>116</v>
      </c>
      <c r="D5" s="52" t="s">
        <v>117</v>
      </c>
      <c r="E5" s="54" t="s">
        <v>118</v>
      </c>
      <c r="F5" s="54" t="s">
        <v>119</v>
      </c>
      <c r="G5" s="54" t="s">
        <v>120</v>
      </c>
      <c r="H5" s="110" t="s">
        <v>121</v>
      </c>
      <c r="I5" s="111" t="s">
        <v>122</v>
      </c>
      <c r="J5" s="111" t="s">
        <v>55</v>
      </c>
      <c r="K5" s="167" t="s">
        <v>123</v>
      </c>
    </row>
    <row r="6" spans="1:11" ht="60" x14ac:dyDescent="0.25">
      <c r="A6" s="33" t="s">
        <v>909</v>
      </c>
      <c r="B6" s="171" t="s">
        <v>131</v>
      </c>
      <c r="C6" s="172" t="s">
        <v>910</v>
      </c>
      <c r="D6" s="200"/>
      <c r="E6" s="200"/>
      <c r="F6" s="200"/>
      <c r="G6" s="200"/>
      <c r="H6" s="142" t="str">
        <f>IF(OR(F6="No",F6=""),"",N.R1!E14)</f>
        <v/>
      </c>
      <c r="I6" s="142" t="str">
        <f>IF(OR(F6="No",F6=""),"",N.R1!N14)</f>
        <v/>
      </c>
      <c r="J6" s="168" t="str">
        <f>IF(OR(F6="No",F6=""),"",N.R1!V14)</f>
        <v/>
      </c>
      <c r="K6" s="46" t="str">
        <f>Aux!H49</f>
        <v>Incompleto</v>
      </c>
    </row>
    <row r="7" spans="1:11" ht="36" x14ac:dyDescent="0.25">
      <c r="A7" s="33" t="s">
        <v>911</v>
      </c>
      <c r="B7" s="169" t="s">
        <v>912</v>
      </c>
      <c r="C7" s="172" t="s">
        <v>913</v>
      </c>
      <c r="D7" s="200"/>
      <c r="E7" s="200"/>
      <c r="F7" s="209"/>
      <c r="G7" s="200"/>
      <c r="H7" s="142" t="str">
        <f>IF(OR(F7="No",F7=""),"",N.R2!E15)</f>
        <v/>
      </c>
      <c r="I7" s="142" t="str">
        <f>IF(OR(F7="No",F7=""),"",N.R2!N15)</f>
        <v/>
      </c>
      <c r="J7" s="168" t="str">
        <f>IF(OR(F7="No",F7=""),"",N.R2!V15)</f>
        <v/>
      </c>
      <c r="K7" s="46" t="str">
        <f>Aux!H50</f>
        <v>Incompleto</v>
      </c>
    </row>
    <row r="8" spans="1:11" s="256" customFormat="1" ht="45.75" hidden="1" customHeight="1" x14ac:dyDescent="0.25">
      <c r="A8" s="263" t="s">
        <v>914</v>
      </c>
      <c r="B8" s="200" t="s">
        <v>152</v>
      </c>
      <c r="C8" s="200" t="s">
        <v>153</v>
      </c>
      <c r="D8" s="200"/>
      <c r="E8" s="206"/>
      <c r="F8" s="207"/>
      <c r="G8" s="208"/>
      <c r="H8" s="260" t="str">
        <f>IF(OR(F8="No",F8=""),"",'C.RX'!E11)</f>
        <v/>
      </c>
      <c r="I8" s="260" t="str">
        <f>IF(OR(F8="No",F8=""),"",'C.RX'!N11)</f>
        <v/>
      </c>
      <c r="J8" s="261" t="str">
        <f>IF(OR(F8="No",F8=""),"",'C.RX'!V11)</f>
        <v/>
      </c>
      <c r="K8" s="205"/>
    </row>
    <row r="9" spans="1:11" s="256" customFormat="1" ht="45.75" customHeight="1" x14ac:dyDescent="0.25">
      <c r="A9" s="263" t="s">
        <v>914</v>
      </c>
      <c r="B9" s="200" t="s">
        <v>152</v>
      </c>
      <c r="C9" s="200" t="s">
        <v>153</v>
      </c>
      <c r="D9" s="200"/>
      <c r="E9" s="206"/>
      <c r="F9" s="207"/>
      <c r="G9" s="208"/>
      <c r="H9" s="260" t="str">
        <f>IF(OR(F9="No",F9=""),"",'C.RX'!E12)</f>
        <v/>
      </c>
      <c r="I9" s="260" t="str">
        <f>IF(OR(F9="No",F9=""),"",'C.RX'!N12)</f>
        <v/>
      </c>
      <c r="J9" s="261" t="str">
        <f>IF(OR(F9="No",F9=""),"",'C.RX'!V12)</f>
        <v/>
      </c>
      <c r="K9" s="205"/>
    </row>
    <row r="10" spans="1:11" ht="36" x14ac:dyDescent="0.25">
      <c r="D10" s="14"/>
      <c r="E10" s="166"/>
      <c r="F10" s="41"/>
      <c r="G10" s="173" t="s">
        <v>915</v>
      </c>
      <c r="H10" s="174">
        <f>MAX(H6:H9)</f>
        <v>0</v>
      </c>
      <c r="I10" s="142">
        <f>MAX(I6:I9)</f>
        <v>0</v>
      </c>
      <c r="J10" s="142">
        <f>MAX(J6:J9)</f>
        <v>0</v>
      </c>
      <c r="K10" s="205"/>
    </row>
    <row r="11" spans="1:11" x14ac:dyDescent="0.25">
      <c r="D11" s="14"/>
      <c r="E11" s="14"/>
      <c r="F11" s="14"/>
      <c r="G11" s="14"/>
      <c r="H11" s="14"/>
    </row>
    <row r="12" spans="1:11" x14ac:dyDescent="0.25">
      <c r="D12" s="14"/>
      <c r="E12" s="14"/>
      <c r="F12" s="14"/>
      <c r="G12" s="14"/>
      <c r="H12" s="14"/>
    </row>
    <row r="13" spans="1:11" x14ac:dyDescent="0.25">
      <c r="D13" s="14"/>
      <c r="E13" s="14"/>
      <c r="F13" s="14"/>
      <c r="G13" s="14"/>
      <c r="H13" s="14"/>
    </row>
    <row r="14" spans="1:11" x14ac:dyDescent="0.25">
      <c r="D14" s="14"/>
      <c r="E14" s="14"/>
      <c r="F14" s="14"/>
      <c r="G14" s="14"/>
      <c r="H14" s="14"/>
    </row>
    <row r="15" spans="1:11" x14ac:dyDescent="0.25">
      <c r="D15" s="14"/>
      <c r="E15" s="14"/>
      <c r="F15" s="14"/>
      <c r="G15" s="14"/>
      <c r="H15" s="14"/>
    </row>
    <row r="16" spans="1:11" x14ac:dyDescent="0.25">
      <c r="D16" s="14"/>
      <c r="E16" s="14"/>
      <c r="F16" s="14"/>
      <c r="G16" s="14"/>
      <c r="H16" s="14"/>
    </row>
    <row r="17" spans="4:8" x14ac:dyDescent="0.25">
      <c r="D17" s="14"/>
      <c r="E17" s="14"/>
      <c r="F17" s="14"/>
      <c r="G17" s="14"/>
      <c r="H17" s="14"/>
    </row>
    <row r="18" spans="4:8" x14ac:dyDescent="0.25">
      <c r="D18" s="14"/>
      <c r="E18" s="14"/>
      <c r="F18" s="14"/>
      <c r="G18" s="14"/>
      <c r="H18" s="14"/>
    </row>
    <row r="19" spans="4:8" x14ac:dyDescent="0.25">
      <c r="D19" s="14"/>
      <c r="E19" s="14"/>
      <c r="F19" s="14"/>
      <c r="G19" s="14"/>
      <c r="H19" s="14"/>
    </row>
    <row r="20" spans="4:8" x14ac:dyDescent="0.25">
      <c r="D20" s="14"/>
      <c r="E20" s="14"/>
      <c r="F20" s="14"/>
      <c r="G20" s="14"/>
      <c r="H20" s="14"/>
    </row>
    <row r="21" spans="4:8" x14ac:dyDescent="0.25">
      <c r="D21" s="14"/>
      <c r="E21" s="14"/>
      <c r="F21" s="14"/>
      <c r="G21" s="14"/>
      <c r="H21" s="14"/>
    </row>
    <row r="22" spans="4:8" x14ac:dyDescent="0.25">
      <c r="D22" s="14"/>
      <c r="E22" s="14"/>
      <c r="F22" s="14"/>
      <c r="G22" s="14"/>
      <c r="H22" s="14"/>
    </row>
    <row r="23" spans="4:8" x14ac:dyDescent="0.25">
      <c r="D23" s="14"/>
      <c r="E23" s="14"/>
      <c r="F23" s="14"/>
      <c r="G23" s="14"/>
      <c r="H23" s="14"/>
    </row>
    <row r="24" spans="4:8" x14ac:dyDescent="0.25">
      <c r="D24" s="14"/>
      <c r="E24" s="14"/>
      <c r="F24" s="14"/>
      <c r="G24" s="14"/>
      <c r="H24" s="14"/>
    </row>
    <row r="25" spans="4:8" x14ac:dyDescent="0.25">
      <c r="D25" s="14"/>
      <c r="E25" s="14"/>
      <c r="F25" s="14"/>
      <c r="G25" s="14"/>
      <c r="H25" s="14"/>
    </row>
    <row r="26" spans="4:8" x14ac:dyDescent="0.25">
      <c r="D26" s="14"/>
      <c r="E26" s="14"/>
      <c r="F26" s="14"/>
      <c r="G26" s="14"/>
      <c r="H26" s="14"/>
    </row>
    <row r="27" spans="4:8" x14ac:dyDescent="0.25">
      <c r="D27" s="14"/>
      <c r="E27" s="14"/>
      <c r="F27" s="14"/>
      <c r="G27" s="14"/>
      <c r="H27" s="14"/>
    </row>
    <row r="28" spans="4:8" x14ac:dyDescent="0.25">
      <c r="D28" s="14"/>
      <c r="E28" s="14"/>
      <c r="F28" s="14"/>
      <c r="G28" s="14"/>
      <c r="H28" s="14"/>
    </row>
    <row r="29" spans="4:8" x14ac:dyDescent="0.25">
      <c r="D29" s="14"/>
      <c r="E29" s="14"/>
      <c r="F29" s="14"/>
      <c r="G29" s="14"/>
      <c r="H29" s="14"/>
    </row>
    <row r="30" spans="4:8" x14ac:dyDescent="0.25">
      <c r="D30" s="14"/>
      <c r="E30" s="14"/>
      <c r="F30" s="14"/>
      <c r="G30" s="14"/>
      <c r="H30" s="14"/>
    </row>
    <row r="31" spans="4:8" hidden="1" x14ac:dyDescent="0.25">
      <c r="D31" s="14"/>
      <c r="E31" s="14"/>
      <c r="F31" s="14"/>
      <c r="G31" s="14"/>
      <c r="H31" s="14"/>
    </row>
    <row r="32" spans="4:8" hidden="1" x14ac:dyDescent="0.25">
      <c r="D32" s="14"/>
      <c r="E32" s="14"/>
      <c r="F32" s="14"/>
      <c r="G32" s="14"/>
      <c r="H32" s="14"/>
    </row>
    <row r="33" spans="4:8" hidden="1" x14ac:dyDescent="0.25">
      <c r="D33" s="14"/>
      <c r="E33" s="14"/>
      <c r="F33" s="14" t="s">
        <v>155</v>
      </c>
      <c r="G33" s="14"/>
      <c r="H33" s="14"/>
    </row>
    <row r="34" spans="4:8" hidden="1" x14ac:dyDescent="0.25">
      <c r="D34" s="14"/>
      <c r="E34" s="14"/>
      <c r="F34" s="14" t="s">
        <v>156</v>
      </c>
      <c r="G34" s="14"/>
      <c r="H34" s="14"/>
    </row>
    <row r="35" spans="4:8" x14ac:dyDescent="0.25">
      <c r="D35" s="14"/>
      <c r="E35" s="14"/>
      <c r="F35" s="14"/>
      <c r="G35" s="14"/>
      <c r="H35" s="14"/>
    </row>
    <row r="36" spans="4:8" x14ac:dyDescent="0.25">
      <c r="D36" s="14"/>
      <c r="E36" s="14"/>
      <c r="F36" s="14"/>
      <c r="G36" s="14"/>
      <c r="H36" s="14"/>
    </row>
    <row r="37" spans="4:8" x14ac:dyDescent="0.25">
      <c r="D37" s="14"/>
      <c r="E37" s="14"/>
      <c r="F37" s="14"/>
      <c r="G37" s="14"/>
      <c r="H37" s="14"/>
    </row>
    <row r="38" spans="4:8" x14ac:dyDescent="0.25">
      <c r="D38" s="14"/>
      <c r="E38" s="14"/>
      <c r="F38" s="14"/>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ht="15.75" hidden="1" customHeight="1" x14ac:dyDescent="0.25">
      <c r="D49" s="14"/>
      <c r="E49" s="14"/>
      <c r="F49" s="14"/>
      <c r="G49" s="14"/>
      <c r="H49" s="14"/>
    </row>
    <row r="50" spans="4:8" ht="15.75" hidden="1" customHeight="1" x14ac:dyDescent="0.25">
      <c r="D50" s="14"/>
      <c r="E50" s="14"/>
      <c r="F50" s="14"/>
      <c r="G50" s="14"/>
      <c r="H50" s="14"/>
    </row>
    <row r="51" spans="4:8" ht="15.75" hidden="1" customHeight="1" x14ac:dyDescent="0.25">
      <c r="D51" s="14"/>
      <c r="E51" s="14"/>
      <c r="F51" s="14"/>
      <c r="G51" s="14"/>
      <c r="H51" s="14"/>
    </row>
    <row r="52" spans="4:8" ht="15.75" hidden="1" customHeight="1" x14ac:dyDescent="0.25">
      <c r="D52" s="14"/>
      <c r="E52" s="14"/>
      <c r="F52" s="14"/>
      <c r="G52" s="14"/>
      <c r="H52" s="14"/>
    </row>
    <row r="53" spans="4:8" ht="15.75" hidden="1" customHeight="1" x14ac:dyDescent="0.25">
      <c r="D53" s="14"/>
      <c r="E53" s="14"/>
      <c r="F53" s="14"/>
      <c r="G53" s="14"/>
      <c r="H53" s="14"/>
    </row>
    <row r="54" spans="4:8" ht="15.75" hidden="1" customHeight="1" x14ac:dyDescent="0.25">
      <c r="D54" s="14"/>
      <c r="E54" s="14"/>
      <c r="F54" s="14"/>
      <c r="G54" s="14"/>
      <c r="H54" s="14"/>
    </row>
    <row r="55" spans="4:8" ht="15.75" hidden="1" customHeight="1"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x14ac:dyDescent="0.25">
      <c r="D71" s="14"/>
      <c r="E71" s="14"/>
      <c r="F71" s="14"/>
      <c r="G71" s="14"/>
      <c r="H71" s="14"/>
    </row>
    <row r="72" spans="4:8" x14ac:dyDescent="0.25">
      <c r="D72" s="14"/>
      <c r="E72" s="14"/>
      <c r="F72" s="14"/>
      <c r="G72" s="14"/>
      <c r="H72" s="14"/>
    </row>
    <row r="73" spans="4:8" x14ac:dyDescent="0.25">
      <c r="D73" s="14"/>
      <c r="E73" s="14"/>
      <c r="F73" s="14"/>
      <c r="G73" s="14"/>
      <c r="H73" s="14"/>
    </row>
    <row r="74" spans="4:8" x14ac:dyDescent="0.25">
      <c r="D74" s="14"/>
      <c r="E74" s="14"/>
      <c r="F74" s="14"/>
      <c r="G74" s="14"/>
      <c r="H74" s="14"/>
    </row>
    <row r="75" spans="4:8" x14ac:dyDescent="0.25">
      <c r="D75" s="14"/>
      <c r="E75" s="14"/>
      <c r="F75" s="14"/>
      <c r="G75" s="14"/>
      <c r="H75" s="14"/>
    </row>
    <row r="76" spans="4:8" x14ac:dyDescent="0.25">
      <c r="D76" s="14"/>
      <c r="E76" s="14"/>
      <c r="F76" s="14"/>
      <c r="G76" s="14"/>
      <c r="H76" s="14"/>
    </row>
    <row r="77" spans="4:8"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sheetData>
  <sheetProtection algorithmName="SHA-512" hashValue="lrK3+Wu22F2hBs1dYMm3BAHY9GtqmXOhcqvG0uElg6q69FCfykayU+owkX+C+JMQ5+E0M/L97NbaK8ScKyPc8Q==" saltValue="mXtliFgd+MULU32lELkfRg==" spinCount="100000" sheet="1" formatCells="0" formatColumns="0" formatRows="0" insertRows="0" deleteRows="0" selectLockedCells="1" autoFilter="0" pivotTables="0"/>
  <mergeCells count="2">
    <mergeCell ref="A4:E4"/>
    <mergeCell ref="H4:K4"/>
  </mergeCells>
  <conditionalFormatting sqref="H6:J10">
    <cfRule type="containsBlanks" dxfId="92" priority="1">
      <formula>LEN(TRIM(H6))=0</formula>
    </cfRule>
    <cfRule type="cellIs" dxfId="91" priority="2" operator="between">
      <formula>6.01</formula>
      <formula>16</formula>
    </cfRule>
    <cfRule type="cellIs" dxfId="90" priority="3" operator="between">
      <formula>3.01</formula>
      <formula>6</formula>
    </cfRule>
    <cfRule type="cellIs" dxfId="89" priority="4" operator="between">
      <formula>1</formula>
      <formula>3</formula>
    </cfRule>
  </conditionalFormatting>
  <conditionalFormatting sqref="K6:K7">
    <cfRule type="containsText" dxfId="88" priority="7" operator="containsText" text="Incompleto">
      <formula>NOT(ISERROR(SEARCH("Incompleto",K6)))</formula>
    </cfRule>
    <cfRule type="containsText" dxfId="87" priority="8" operator="containsText" text="Completo">
      <formula>NOT(ISERROR(SEARCH("Completo",K6)))</formula>
    </cfRule>
  </conditionalFormatting>
  <dataValidations count="1">
    <dataValidation type="list" allowBlank="1" showInputMessage="1" showErrorMessage="1" sqref="F6:F7" xr:uid="{F464D067-5B27-4897-9FED-1C12F3C74FD4}">
      <formula1>$F$33:$F$34</formula1>
    </dataValidation>
  </dataValidations>
  <pageMargins left="0.70866141732283472" right="0.70866141732283472" top="0.74803149606299213" bottom="0.74803149606299213" header="0.31496062992125984" footer="0.31496062992125984"/>
  <pageSetup paperSize="8" scale="68" fitToHeight="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41AE-DF61-4AB1-A080-E17B2995C48E}">
  <sheetPr codeName="Hoja64">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9" style="16" bestFit="1" customWidth="1"/>
    <col min="7" max="7" width="82.441406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80.400000000000006" customHeight="1" thickBot="1" x14ac:dyDescent="0.3">
      <c r="B5" s="42"/>
      <c r="C5" s="470" t="str">
        <f>+'7.Normativa (N)'!A6</f>
        <v>N.R1</v>
      </c>
      <c r="D5" s="510"/>
      <c r="E5" s="472" t="str">
        <f>+'7.Normativa (N)'!B6</f>
        <v>Conflictos de interés</v>
      </c>
      <c r="F5" s="473"/>
      <c r="G5" s="40" t="str">
        <f>+'7.Normativa (N)'!C6</f>
        <v xml:space="preserve"> El ejercicio imparcial y subjetivo de las funciones de alguno de los miembros encargados de tramitar el anteproyecto de ley o de elaborar el Plan Estrategico del PRTR que regular el sector , o asesores externos de dichos empleados  se ve comprometido por razones familiares, afectivas, de afinidad política o nacional, de interés económico o por cualquier otro motivo directo o indirecto de interés personal.</v>
      </c>
      <c r="H5" s="40">
        <f>+'6.Concesión Demanial(CD)'!D6</f>
        <v>0</v>
      </c>
      <c r="I5" s="29">
        <f>+'6.Concesión Demanial(CD)'!E6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10.4" customHeight="1" x14ac:dyDescent="0.25">
      <c r="A10" s="141" t="s">
        <v>916</v>
      </c>
      <c r="B10" s="152" t="s">
        <v>917</v>
      </c>
      <c r="C10" s="189"/>
      <c r="D10" s="189"/>
      <c r="E10" s="118" t="str">
        <f>IF(OR(C10="",D10=""),"",C10*D10)</f>
        <v/>
      </c>
      <c r="F10" s="115" t="s">
        <v>918</v>
      </c>
      <c r="G10" s="313" t="s">
        <v>919</v>
      </c>
      <c r="H10" s="190"/>
      <c r="I10" s="190"/>
      <c r="J10" s="189"/>
      <c r="K10" s="189"/>
      <c r="L10" s="115" t="str">
        <f t="shared" ref="L10:M13" si="0">IF(ISNUMBER(C10),IF(C10+J10&gt;1,C10+J10,1),"")</f>
        <v/>
      </c>
      <c r="M10" s="115" t="str">
        <f t="shared" si="0"/>
        <v/>
      </c>
      <c r="N10" s="118" t="str">
        <f>IF(OR(L10="",M10=""),"",L10*M10)</f>
        <v/>
      </c>
      <c r="O10" s="191"/>
      <c r="P10" s="191"/>
      <c r="Q10" s="193"/>
      <c r="R10" s="189"/>
      <c r="S10" s="189"/>
      <c r="T10" s="115" t="str">
        <f>IF(ISNUMBER($L10),IF($L10+R10&gt;1,$L10+R10,1),"")</f>
        <v/>
      </c>
      <c r="U10" s="115" t="str">
        <f>IF(ISNUMBER($M10),IF($M10+S10&gt;1,$M10+S10,1),"")</f>
        <v/>
      </c>
      <c r="V10" s="118" t="str">
        <f>IF(OR(T10="",U10=""),"",T10*U10)</f>
        <v/>
      </c>
    </row>
    <row r="11" spans="1:22" ht="84" x14ac:dyDescent="0.25">
      <c r="A11" s="141" t="s">
        <v>920</v>
      </c>
      <c r="B11" s="152" t="s">
        <v>921</v>
      </c>
      <c r="C11" s="189"/>
      <c r="D11" s="189"/>
      <c r="E11" s="118" t="str">
        <f t="shared" ref="E11:E13" si="1">IF(OR(C11="",D11=""),"",C11*D11)</f>
        <v/>
      </c>
      <c r="F11" s="115" t="s">
        <v>922</v>
      </c>
      <c r="G11" s="313" t="s">
        <v>923</v>
      </c>
      <c r="H11" s="190"/>
      <c r="I11" s="190"/>
      <c r="J11" s="189"/>
      <c r="K11" s="189"/>
      <c r="L11" s="115" t="str">
        <f t="shared" si="0"/>
        <v/>
      </c>
      <c r="M11" s="115" t="str">
        <f t="shared" si="0"/>
        <v/>
      </c>
      <c r="N11" s="118" t="str">
        <f t="shared" ref="N11:N13" si="2">IF(OR(L11="",M11=""),"",L11*M11)</f>
        <v/>
      </c>
      <c r="O11" s="192"/>
      <c r="P11" s="193"/>
      <c r="Q11" s="193"/>
      <c r="R11" s="189"/>
      <c r="S11" s="189"/>
      <c r="T11" s="115" t="str">
        <f t="shared" ref="T11:T13" si="3">IF(ISNUMBER($L11),IF($L11+R11&gt;1,$L11+R11,1),"")</f>
        <v/>
      </c>
      <c r="U11" s="115" t="str">
        <f t="shared" ref="U11:U13" si="4">IF(ISNUMBER($M11),IF($M11+S11&gt;1,$M11+S11,1),"")</f>
        <v/>
      </c>
      <c r="V11" s="118" t="str">
        <f t="shared" ref="V11:V13" si="5">IF(OR(T11="",U11=""),"",T11*U11)</f>
        <v/>
      </c>
    </row>
    <row r="12" spans="1:22" hidden="1" x14ac:dyDescent="0.25">
      <c r="A12" s="190" t="s">
        <v>924</v>
      </c>
      <c r="B12" s="192" t="s">
        <v>201</v>
      </c>
      <c r="C12" s="189"/>
      <c r="D12" s="189"/>
      <c r="E12" s="118" t="str">
        <f t="shared" ref="E12" si="6">IF(OR(C12="",D12=""),"",C12*D12)</f>
        <v/>
      </c>
      <c r="F12" s="190" t="s">
        <v>925</v>
      </c>
      <c r="G12" s="192" t="s">
        <v>203</v>
      </c>
      <c r="H12" s="190"/>
      <c r="I12" s="190"/>
      <c r="J12" s="189"/>
      <c r="K12" s="189"/>
      <c r="L12" s="115" t="str">
        <f t="shared" ref="L12" si="7">IF(ISNUMBER(C12),IF(C12+J12&gt;1,C12+J12,1),"")</f>
        <v/>
      </c>
      <c r="M12" s="115" t="str">
        <f t="shared" ref="M12" si="8">IF(ISNUMBER(D12),IF(D12+K12&gt;1,D12+K12,1),"")</f>
        <v/>
      </c>
      <c r="N12" s="118" t="str">
        <f t="shared" ref="N12" si="9">IF(OR(L12="",M12=""),"",L12*M12)</f>
        <v/>
      </c>
      <c r="O12" s="192" t="s">
        <v>203</v>
      </c>
      <c r="P12" s="193"/>
      <c r="Q12" s="193"/>
      <c r="R12" s="189"/>
      <c r="S12" s="189"/>
      <c r="T12" s="115" t="str">
        <f t="shared" ref="T12" si="10">IF(ISNUMBER($L12),IF($L12+R12&gt;1,$L12+R12,1),"")</f>
        <v/>
      </c>
      <c r="U12" s="115" t="str">
        <f t="shared" ref="U12" si="11">IF(ISNUMBER($M12),IF($M12+S12&gt;1,$M12+S12,1),"")</f>
        <v/>
      </c>
      <c r="V12" s="118" t="str">
        <f t="shared" ref="V12" si="12">IF(OR(T12="",U12=""),"",T12*U12)</f>
        <v/>
      </c>
    </row>
    <row r="13" spans="1:22" ht="72" customHeight="1" x14ac:dyDescent="0.25">
      <c r="A13" s="190" t="s">
        <v>924</v>
      </c>
      <c r="B13" s="192" t="s">
        <v>201</v>
      </c>
      <c r="C13" s="190"/>
      <c r="D13" s="189"/>
      <c r="E13" s="118" t="str">
        <f t="shared" si="1"/>
        <v/>
      </c>
      <c r="F13" s="190" t="s">
        <v>925</v>
      </c>
      <c r="G13" s="192" t="s">
        <v>203</v>
      </c>
      <c r="H13" s="190"/>
      <c r="I13" s="190"/>
      <c r="J13" s="190"/>
      <c r="K13" s="190"/>
      <c r="L13" s="115" t="str">
        <f t="shared" si="0"/>
        <v/>
      </c>
      <c r="M13" s="115" t="str">
        <f t="shared" si="0"/>
        <v/>
      </c>
      <c r="N13" s="118" t="str">
        <f t="shared" si="2"/>
        <v/>
      </c>
      <c r="O13" s="192" t="s">
        <v>203</v>
      </c>
      <c r="P13" s="193"/>
      <c r="Q13" s="193"/>
      <c r="R13" s="190"/>
      <c r="S13" s="190"/>
      <c r="T13" s="115" t="str">
        <f t="shared" si="3"/>
        <v/>
      </c>
      <c r="U13" s="115" t="str">
        <f t="shared" si="4"/>
        <v/>
      </c>
      <c r="V13" s="118" t="str">
        <f t="shared" si="5"/>
        <v/>
      </c>
    </row>
    <row r="14" spans="1:22" ht="48" customHeight="1" x14ac:dyDescent="0.25">
      <c r="D14" s="50" t="s">
        <v>204</v>
      </c>
      <c r="E14" s="142">
        <f>MAX(E10:E13)</f>
        <v>0</v>
      </c>
      <c r="M14" s="50" t="s">
        <v>122</v>
      </c>
      <c r="N14" s="142">
        <f>MAX(N10:N13)</f>
        <v>0</v>
      </c>
      <c r="U14" s="50" t="s">
        <v>55</v>
      </c>
      <c r="V14" s="142">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slmIv37IsYRb4jydPbkErpYc+Ui2v95PECvqmqS8o8Ifgef3J6StbIEJUArFjfgkwz2nqP5tA2ZT07AeRK7z4A==" saltValue="0Q5Jd11IbLZ2VbpxUYzduw==" spinCount="100000" sheet="1" formatCells="0" formatColumns="0" formatRows="0" insertRows="0" deleteRows="0" selectLockedCells="1" autoFilter="0" pivotTables="0"/>
  <autoFilter ref="A9:V14" xr:uid="{794D41AE-DF61-4AB1-A080-E17B2995C48E}"/>
  <mergeCells count="11">
    <mergeCell ref="A8:B8"/>
    <mergeCell ref="C8:E8"/>
    <mergeCell ref="F8:K8"/>
    <mergeCell ref="L8:N8"/>
    <mergeCell ref="O8:S8"/>
    <mergeCell ref="T8:V8"/>
    <mergeCell ref="C3:I3"/>
    <mergeCell ref="C4:D4"/>
    <mergeCell ref="E4:F4"/>
    <mergeCell ref="C5:D5"/>
    <mergeCell ref="E5:F5"/>
  </mergeCells>
  <conditionalFormatting sqref="E10:E11">
    <cfRule type="cellIs" dxfId="86" priority="36" operator="between">
      <formula>8</formula>
      <formula>16</formula>
    </cfRule>
    <cfRule type="cellIs" dxfId="85" priority="37" operator="between">
      <formula>4</formula>
      <formula>7.99</formula>
    </cfRule>
    <cfRule type="cellIs" dxfId="84" priority="38" operator="between">
      <formula>1</formula>
      <formula>3.99</formula>
    </cfRule>
  </conditionalFormatting>
  <conditionalFormatting sqref="E10:E13">
    <cfRule type="containsBlanks" dxfId="83" priority="1">
      <formula>LEN(TRIM(E10))=0</formula>
    </cfRule>
    <cfRule type="cellIs" dxfId="82" priority="5" operator="between">
      <formula>8</formula>
      <formula>16</formula>
    </cfRule>
    <cfRule type="cellIs" dxfId="81" priority="6" operator="between">
      <formula>4</formula>
      <formula>7.99</formula>
    </cfRule>
    <cfRule type="cellIs" dxfId="80" priority="7" operator="between">
      <formula>1</formula>
      <formula>3.99</formula>
    </cfRule>
  </conditionalFormatting>
  <conditionalFormatting sqref="E12">
    <cfRule type="cellIs" dxfId="79" priority="2" operator="between">
      <formula>8</formula>
      <formula>16</formula>
    </cfRule>
    <cfRule type="cellIs" dxfId="78" priority="3" operator="between">
      <formula>4</formula>
      <formula>7.99</formula>
    </cfRule>
    <cfRule type="cellIs" dxfId="77" priority="4" operator="between">
      <formula>1</formula>
      <formula>3.99</formula>
    </cfRule>
  </conditionalFormatting>
  <conditionalFormatting sqref="E13:E14">
    <cfRule type="cellIs" dxfId="76" priority="23" operator="between">
      <formula>8</formula>
      <formula>16</formula>
    </cfRule>
    <cfRule type="cellIs" dxfId="75" priority="24" operator="between">
      <formula>4</formula>
      <formula>7.99</formula>
    </cfRule>
    <cfRule type="cellIs" dxfId="74" priority="25" operator="between">
      <formula>1</formula>
      <formula>3.99</formula>
    </cfRule>
  </conditionalFormatting>
  <conditionalFormatting sqref="F10:F11">
    <cfRule type="cellIs" dxfId="73" priority="30" operator="between">
      <formula>11</formula>
      <formula>25</formula>
    </cfRule>
    <cfRule type="cellIs" dxfId="72" priority="31" operator="between">
      <formula>6</formula>
      <formula>10</formula>
    </cfRule>
    <cfRule type="cellIs" dxfId="71" priority="32" operator="between">
      <formula>0</formula>
      <formula>5</formula>
    </cfRule>
    <cfRule type="cellIs" dxfId="70" priority="33" operator="between">
      <formula>11</formula>
      <formula>25</formula>
    </cfRule>
    <cfRule type="cellIs" dxfId="69" priority="34" operator="between">
      <formula>6</formula>
      <formula>10</formula>
    </cfRule>
    <cfRule type="cellIs" dxfId="68" priority="35" operator="between">
      <formula>0</formula>
      <formula>5</formula>
    </cfRule>
  </conditionalFormatting>
  <conditionalFormatting sqref="H10:H13">
    <cfRule type="containsText" dxfId="67" priority="17" operator="containsText" text="Sí">
      <formula>NOT(ISERROR(SEARCH("Sí",H10)))</formula>
    </cfRule>
    <cfRule type="containsText" dxfId="66" priority="18" operator="containsText" text="No">
      <formula>NOT(ISERROR(SEARCH("No",H10)))</formula>
    </cfRule>
  </conditionalFormatting>
  <conditionalFormatting sqref="I10:I13">
    <cfRule type="containsText" dxfId="65" priority="14" operator="containsText" text="Bajo">
      <formula>NOT(ISERROR(SEARCH("Bajo",I10)))</formula>
    </cfRule>
    <cfRule type="containsText" dxfId="64" priority="15" operator="containsText" text="Medio">
      <formula>NOT(ISERROR(SEARCH("Medio",I10)))</formula>
    </cfRule>
    <cfRule type="containsText" dxfId="63" priority="16" operator="containsText" text="Alto">
      <formula>NOT(ISERROR(SEARCH("Alto",I10)))</formula>
    </cfRule>
  </conditionalFormatting>
  <conditionalFormatting sqref="N10:N14">
    <cfRule type="cellIs" dxfId="62" priority="11" operator="between">
      <formula>8</formula>
      <formula>16</formula>
    </cfRule>
    <cfRule type="cellIs" dxfId="61" priority="12" operator="between">
      <formula>4</formula>
      <formula>7.99</formula>
    </cfRule>
    <cfRule type="cellIs" dxfId="60" priority="13" operator="between">
      <formula>1</formula>
      <formula>3.99</formula>
    </cfRule>
  </conditionalFormatting>
  <conditionalFormatting sqref="V10:V14">
    <cfRule type="cellIs" dxfId="59" priority="8" operator="between">
      <formula>8</formula>
      <formula>16</formula>
    </cfRule>
    <cfRule type="cellIs" dxfId="58" priority="9" operator="between">
      <formula>4</formula>
      <formula>7.99</formula>
    </cfRule>
    <cfRule type="cellIs" dxfId="57" priority="10" operator="between">
      <formula>1</formula>
      <formula>3.99</formula>
    </cfRule>
  </conditionalFormatting>
  <dataValidations count="5">
    <dataValidation type="list" allowBlank="1" showInputMessage="1" showErrorMessage="1" sqref="I10:I13" xr:uid="{C966C15B-9B34-4B6C-A130-8D7269ED3DD3}">
      <formula1>$M$3:$M$5</formula1>
    </dataValidation>
    <dataValidation type="list" allowBlank="1" showInputMessage="1" showErrorMessage="1" sqref="C10:D13" xr:uid="{65B6DC58-407A-464C-89AF-4F47D53C4A61}">
      <formula1>$D$37:$D$40</formula1>
    </dataValidation>
    <dataValidation type="list" allowBlank="1" showInputMessage="1" showErrorMessage="1" sqref="J10:K13 R10:S13" xr:uid="{72E0CAAD-CB96-4026-A25D-FADED8734940}">
      <formula1>$E$37:$E$40</formula1>
    </dataValidation>
    <dataValidation type="list" allowBlank="1" showInputMessage="1" showErrorMessage="1" sqref="H10:H13" xr:uid="{29C71739-FFA4-4C23-8DAF-204972FF3E49}">
      <formula1>$L$3:$L$4</formula1>
    </dataValidation>
    <dataValidation type="date" allowBlank="1" showInputMessage="1" showErrorMessage="1" sqref="Q10" xr:uid="{AE32939E-5C72-40EB-8B9C-57E7D0212C06}">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12A1C-C605-4718-AD7C-BBCB74F3E396}">
  <sheetPr codeName="Hoja65">
    <tabColor theme="5" tint="0.39997558519241921"/>
    <pageSetUpPr fitToPage="1"/>
  </sheetPr>
  <dimension ref="A1:V43"/>
  <sheetViews>
    <sheetView showGridLines="0" zoomScale="80" zoomScaleNormal="80" zoomScaleSheetLayoutView="100" workbookViewId="0">
      <selection activeCell="H11" sqref="H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22.33203125" style="16" customWidth="1"/>
    <col min="7" max="7" width="82.441406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+'7.Normativa (N)'!A7</f>
        <v>N.R2</v>
      </c>
      <c r="D5" s="510"/>
      <c r="E5" s="472" t="str">
        <f>+'7.Normativa (N)'!B7</f>
        <v>Incumplimiento del procedimiento establecido en el art.26 de la Ley General del Gobierno para la tramitación del anteproyecto</v>
      </c>
      <c r="F5" s="473"/>
      <c r="G5" s="40" t="str">
        <f>+'7.Normativa (N)'!C7</f>
        <v>Tramitación del anteproyecto de ley  con incumplimiento del procedimiento legalmente establecido para ello, o incumpliendo determinados trámites o requisitos legales.</v>
      </c>
      <c r="H5" s="40">
        <f>+'6.Concesión Demanial(CD)'!D7</f>
        <v>0</v>
      </c>
      <c r="I5" s="29">
        <f>+'6.Concesión Demanial(CD)'!E7</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26.6" customHeight="1" x14ac:dyDescent="0.25">
      <c r="A10" s="141" t="s">
        <v>926</v>
      </c>
      <c r="B10" s="149" t="s">
        <v>927</v>
      </c>
      <c r="C10" s="189"/>
      <c r="D10" s="189"/>
      <c r="E10" s="118" t="str">
        <f>IF(OR(C10="",D10=""),"",C10*D10)</f>
        <v/>
      </c>
      <c r="F10" s="115" t="s">
        <v>1134</v>
      </c>
      <c r="G10" s="313" t="s">
        <v>928</v>
      </c>
      <c r="H10" s="190"/>
      <c r="I10" s="190"/>
      <c r="J10" s="189"/>
      <c r="K10" s="189"/>
      <c r="L10" s="115" t="str">
        <f t="shared" ref="L10:M14" si="0">IF(ISNUMBER(C10),IF(C10+J10&gt;1,C10+J10,1),"")</f>
        <v/>
      </c>
      <c r="M10" s="115" t="str">
        <f t="shared" si="0"/>
        <v/>
      </c>
      <c r="N10" s="118" t="str">
        <f>IF(OR(L10="",M10=""),"",L10*M10)</f>
        <v/>
      </c>
      <c r="O10" s="191"/>
      <c r="P10" s="191"/>
      <c r="Q10" s="193"/>
      <c r="R10" s="189"/>
      <c r="S10" s="189"/>
      <c r="T10" s="115" t="str">
        <f>IF(ISNUMBER($L10),IF($L10+R10&gt;1,$L10+R10,1),"")</f>
        <v/>
      </c>
      <c r="U10" s="115" t="str">
        <f>IF(ISNUMBER($M10),IF($M10+S10&gt;1,$M10+S10,1),"")</f>
        <v/>
      </c>
      <c r="V10" s="118" t="str">
        <f>IF(OR(T10="",U10=""),"",T10*U10)</f>
        <v/>
      </c>
    </row>
    <row r="11" spans="1:22" ht="72" customHeight="1" x14ac:dyDescent="0.25">
      <c r="A11" s="141" t="s">
        <v>1130</v>
      </c>
      <c r="B11" s="149" t="s">
        <v>929</v>
      </c>
      <c r="C11" s="189"/>
      <c r="D11" s="189"/>
      <c r="E11" s="118" t="str">
        <f t="shared" ref="E11:E14" si="1">IF(OR(C11="",D11=""),"",C11*D11)</f>
        <v/>
      </c>
      <c r="F11" s="115" t="s">
        <v>1133</v>
      </c>
      <c r="G11" s="313" t="s">
        <v>930</v>
      </c>
      <c r="H11" s="190"/>
      <c r="I11" s="190"/>
      <c r="J11" s="189"/>
      <c r="K11" s="189"/>
      <c r="L11" s="115" t="str">
        <f t="shared" si="0"/>
        <v/>
      </c>
      <c r="M11" s="115" t="str">
        <f t="shared" si="0"/>
        <v/>
      </c>
      <c r="N11" s="118" t="str">
        <f t="shared" ref="N11:N12" si="2">IF(OR(L11="",M11=""),"",L11*M11)</f>
        <v/>
      </c>
      <c r="O11" s="192"/>
      <c r="P11" s="193"/>
      <c r="Q11" s="193"/>
      <c r="R11" s="189"/>
      <c r="S11" s="189"/>
      <c r="T11" s="115" t="str">
        <f t="shared" ref="T11:T14" si="3">IF(ISNUMBER($L11),IF($L11+R11&gt;1,$L11+R11,1),"")</f>
        <v/>
      </c>
      <c r="U11" s="115" t="str">
        <f t="shared" ref="U11:U14" si="4">IF(ISNUMBER($M11),IF($M11+S11&gt;1,$M11+S11,1),"")</f>
        <v/>
      </c>
      <c r="V11" s="118" t="str">
        <f t="shared" ref="V11:V14" si="5">IF(OR(T11="",U11=""),"",T11*U11)</f>
        <v/>
      </c>
    </row>
    <row r="12" spans="1:22" ht="72" customHeight="1" x14ac:dyDescent="0.25">
      <c r="A12" s="141" t="s">
        <v>1131</v>
      </c>
      <c r="B12" s="152" t="s">
        <v>931</v>
      </c>
      <c r="C12" s="189"/>
      <c r="D12" s="189"/>
      <c r="E12" s="118" t="str">
        <f t="shared" si="1"/>
        <v/>
      </c>
      <c r="F12" s="115" t="s">
        <v>1132</v>
      </c>
      <c r="G12" s="313" t="s">
        <v>932</v>
      </c>
      <c r="H12" s="190"/>
      <c r="I12" s="190"/>
      <c r="J12" s="189"/>
      <c r="K12" s="189"/>
      <c r="L12" s="115" t="str">
        <f t="shared" si="0"/>
        <v/>
      </c>
      <c r="M12" s="115" t="str">
        <f t="shared" si="0"/>
        <v/>
      </c>
      <c r="N12" s="118" t="str">
        <f t="shared" si="2"/>
        <v/>
      </c>
      <c r="O12" s="192"/>
      <c r="P12" s="193"/>
      <c r="Q12" s="193"/>
      <c r="R12" s="189"/>
      <c r="S12" s="189"/>
      <c r="T12" s="115" t="str">
        <f t="shared" si="3"/>
        <v/>
      </c>
      <c r="U12" s="115" t="str">
        <f t="shared" si="4"/>
        <v/>
      </c>
      <c r="V12" s="118" t="str">
        <f t="shared" si="5"/>
        <v/>
      </c>
    </row>
    <row r="13" spans="1:22" s="194" customFormat="1" ht="72" hidden="1" customHeight="1" x14ac:dyDescent="0.25">
      <c r="A13" s="190" t="s">
        <v>924</v>
      </c>
      <c r="B13" s="192" t="s">
        <v>201</v>
      </c>
      <c r="C13" s="189"/>
      <c r="D13" s="189"/>
      <c r="E13" s="251" t="str">
        <f t="shared" ref="E13" si="6">IF(OR(C13="",D13=""),"",C13*D13)</f>
        <v/>
      </c>
      <c r="F13" s="190" t="s">
        <v>925</v>
      </c>
      <c r="G13" s="192" t="s">
        <v>203</v>
      </c>
      <c r="H13" s="190"/>
      <c r="I13" s="190"/>
      <c r="J13" s="189"/>
      <c r="K13" s="189"/>
      <c r="L13" s="252" t="str">
        <f t="shared" ref="L13" si="7">IF(ISNUMBER(C13),IF(C13+J13&gt;1,C13+J13,1),"")</f>
        <v/>
      </c>
      <c r="M13" s="252" t="str">
        <f t="shared" ref="M13" si="8">IF(ISNUMBER(D13),IF(D13+K13&gt;1,D13+K13,1),"")</f>
        <v/>
      </c>
      <c r="N13" s="251" t="str">
        <f>IF(OR(L13="",M13=""),"",L13*M13)</f>
        <v/>
      </c>
      <c r="O13" s="192" t="s">
        <v>203</v>
      </c>
      <c r="P13" s="193"/>
      <c r="Q13" s="193"/>
      <c r="R13" s="189"/>
      <c r="S13" s="189"/>
      <c r="T13" s="252" t="str">
        <f t="shared" ref="T13" si="9">IF(ISNUMBER($L13),IF($L13+R13&gt;1,$L13+R13,1),"")</f>
        <v/>
      </c>
      <c r="U13" s="252" t="str">
        <f t="shared" ref="U13" si="10">IF(ISNUMBER($M13),IF($M13+S13&gt;1,$M13+S13,1),"")</f>
        <v/>
      </c>
      <c r="V13" s="251" t="str">
        <f t="shared" ref="V13" si="11">IF(OR(T13="",U13=""),"",T13*U13)</f>
        <v/>
      </c>
    </row>
    <row r="14" spans="1:22" s="194" customFormat="1" ht="72" customHeight="1" x14ac:dyDescent="0.25">
      <c r="A14" s="190" t="s">
        <v>924</v>
      </c>
      <c r="B14" s="192" t="s">
        <v>201</v>
      </c>
      <c r="C14" s="190"/>
      <c r="D14" s="190"/>
      <c r="E14" s="251" t="str">
        <f t="shared" si="1"/>
        <v/>
      </c>
      <c r="F14" s="190" t="s">
        <v>925</v>
      </c>
      <c r="G14" s="192" t="s">
        <v>203</v>
      </c>
      <c r="H14" s="190"/>
      <c r="I14" s="190"/>
      <c r="J14" s="190"/>
      <c r="K14" s="190"/>
      <c r="L14" s="252" t="str">
        <f t="shared" si="0"/>
        <v/>
      </c>
      <c r="M14" s="252" t="str">
        <f t="shared" si="0"/>
        <v/>
      </c>
      <c r="N14" s="251" t="str">
        <f>IF(OR(L14="",M14=""),"",L14*M14)</f>
        <v/>
      </c>
      <c r="O14" s="192" t="s">
        <v>203</v>
      </c>
      <c r="P14" s="193"/>
      <c r="Q14" s="193"/>
      <c r="R14" s="190"/>
      <c r="S14" s="190"/>
      <c r="T14" s="252" t="str">
        <f t="shared" si="3"/>
        <v/>
      </c>
      <c r="U14" s="252" t="str">
        <f t="shared" si="4"/>
        <v/>
      </c>
      <c r="V14" s="251" t="str">
        <f t="shared" si="5"/>
        <v/>
      </c>
    </row>
    <row r="15" spans="1:22" ht="48" customHeight="1" x14ac:dyDescent="0.25">
      <c r="D15" s="111"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row r="42" spans="4:5" hidden="1" x14ac:dyDescent="0.25"/>
    <row r="43" spans="4:5" hidden="1" x14ac:dyDescent="0.25"/>
  </sheetData>
  <sheetProtection algorithmName="SHA-512" hashValue="SU/jDJIy66YKPdOpXVhRijLhTc6kXZpOV2BkwteBxfxKqROPGP8mEG35QdbykRuDqzhfwvEsa8fQp431xmubUQ==" saltValue="Z+7esH8cjQNdCx73rQpnNA==" spinCount="100000" sheet="1" formatCells="0" formatColumns="0" formatRows="0" insertRows="0" deleteRows="0" selectLockedCells="1" autoFilter="0" pivotTables="0"/>
  <autoFilter ref="A9:V15" xr:uid="{4A712A1C-C605-4718-AD7C-BBCB74F3E396}"/>
  <mergeCells count="11">
    <mergeCell ref="A8:B8"/>
    <mergeCell ref="C8:E8"/>
    <mergeCell ref="F8:K8"/>
    <mergeCell ref="L8:N8"/>
    <mergeCell ref="O8:S8"/>
    <mergeCell ref="T8:V8"/>
    <mergeCell ref="C3:I3"/>
    <mergeCell ref="C4:D4"/>
    <mergeCell ref="E4:F4"/>
    <mergeCell ref="C5:D5"/>
    <mergeCell ref="E5:F5"/>
  </mergeCells>
  <conditionalFormatting sqref="E10 E12">
    <cfRule type="cellIs" dxfId="56" priority="51" operator="between">
      <formula>1</formula>
      <formula>3.99</formula>
    </cfRule>
    <cfRule type="cellIs" dxfId="55" priority="50" operator="between">
      <formula>4</formula>
      <formula>7.99</formula>
    </cfRule>
    <cfRule type="cellIs" dxfId="54" priority="49" operator="between">
      <formula>8</formula>
      <formula>16</formula>
    </cfRule>
  </conditionalFormatting>
  <conditionalFormatting sqref="E10:E12">
    <cfRule type="cellIs" dxfId="53" priority="38" operator="between">
      <formula>1</formula>
      <formula>3.99</formula>
    </cfRule>
    <cfRule type="cellIs" dxfId="52" priority="37" operator="between">
      <formula>4</formula>
      <formula>7.99</formula>
    </cfRule>
    <cfRule type="cellIs" dxfId="51" priority="36" operator="between">
      <formula>8</formula>
      <formula>16</formula>
    </cfRule>
  </conditionalFormatting>
  <conditionalFormatting sqref="E10:E14">
    <cfRule type="containsBlanks" dxfId="50" priority="1">
      <formula>LEN(TRIM(E10))=0</formula>
    </cfRule>
  </conditionalFormatting>
  <conditionalFormatting sqref="E11">
    <cfRule type="cellIs" dxfId="49" priority="27" operator="between">
      <formula>8</formula>
      <formula>16</formula>
    </cfRule>
    <cfRule type="cellIs" dxfId="48" priority="28" operator="between">
      <formula>4</formula>
      <formula>7.99</formula>
    </cfRule>
    <cfRule type="cellIs" dxfId="47" priority="29" operator="between">
      <formula>1</formula>
      <formula>3.99</formula>
    </cfRule>
  </conditionalFormatting>
  <conditionalFormatting sqref="E13">
    <cfRule type="cellIs" dxfId="46" priority="2" operator="between">
      <formula>8</formula>
      <formula>16</formula>
    </cfRule>
    <cfRule type="cellIs" dxfId="45" priority="3" operator="between">
      <formula>4</formula>
      <formula>7.99</formula>
    </cfRule>
    <cfRule type="cellIs" dxfId="44" priority="4" operator="between">
      <formula>1</formula>
      <formula>3.99</formula>
    </cfRule>
  </conditionalFormatting>
  <conditionalFormatting sqref="E13:E14">
    <cfRule type="cellIs" dxfId="43" priority="5" operator="between">
      <formula>8</formula>
      <formula>16</formula>
    </cfRule>
    <cfRule type="cellIs" dxfId="42" priority="6" operator="between">
      <formula>4</formula>
      <formula>7.99</formula>
    </cfRule>
    <cfRule type="cellIs" dxfId="41" priority="7" operator="between">
      <formula>1</formula>
      <formula>3.99</formula>
    </cfRule>
  </conditionalFormatting>
  <conditionalFormatting sqref="E14:E15">
    <cfRule type="cellIs" dxfId="40" priority="25" operator="between">
      <formula>1</formula>
      <formula>3.99</formula>
    </cfRule>
    <cfRule type="cellIs" dxfId="39" priority="23" operator="between">
      <formula>8</formula>
      <formula>16</formula>
    </cfRule>
    <cfRule type="cellIs" dxfId="38" priority="24" operator="between">
      <formula>4</formula>
      <formula>7.99</formula>
    </cfRule>
  </conditionalFormatting>
  <conditionalFormatting sqref="F10 F12">
    <cfRule type="cellIs" dxfId="37" priority="46" operator="between">
      <formula>11</formula>
      <formula>25</formula>
    </cfRule>
    <cfRule type="cellIs" dxfId="36" priority="47" operator="between">
      <formula>6</formula>
      <formula>10</formula>
    </cfRule>
    <cfRule type="cellIs" dxfId="35" priority="48" operator="between">
      <formula>0</formula>
      <formula>5</formula>
    </cfRule>
  </conditionalFormatting>
  <conditionalFormatting sqref="F10:F12">
    <cfRule type="cellIs" dxfId="34" priority="33" operator="between">
      <formula>11</formula>
      <formula>25</formula>
    </cfRule>
    <cfRule type="cellIs" dxfId="33" priority="34" operator="between">
      <formula>6</formula>
      <formula>10</formula>
    </cfRule>
    <cfRule type="cellIs" dxfId="32" priority="35" operator="between">
      <formula>0</formula>
      <formula>5</formula>
    </cfRule>
  </conditionalFormatting>
  <conditionalFormatting sqref="F11">
    <cfRule type="cellIs" dxfId="31" priority="30" operator="between">
      <formula>11</formula>
      <formula>25</formula>
    </cfRule>
    <cfRule type="cellIs" dxfId="30" priority="31" operator="between">
      <formula>6</formula>
      <formula>10</formula>
    </cfRule>
    <cfRule type="cellIs" dxfId="29" priority="32" operator="between">
      <formula>0</formula>
      <formula>5</formula>
    </cfRule>
  </conditionalFormatting>
  <conditionalFormatting sqref="H10:H14">
    <cfRule type="containsText" dxfId="28" priority="18" operator="containsText" text="No">
      <formula>NOT(ISERROR(SEARCH("No",H10)))</formula>
    </cfRule>
    <cfRule type="containsText" dxfId="27" priority="17" operator="containsText" text="Sí">
      <formula>NOT(ISERROR(SEARCH("Sí",H10)))</formula>
    </cfRule>
  </conditionalFormatting>
  <conditionalFormatting sqref="I10:I14">
    <cfRule type="containsText" dxfId="26" priority="14" operator="containsText" text="Bajo">
      <formula>NOT(ISERROR(SEARCH("Bajo",I10)))</formula>
    </cfRule>
    <cfRule type="containsText" dxfId="25" priority="16" operator="containsText" text="Alto">
      <formula>NOT(ISERROR(SEARCH("Alto",I10)))</formula>
    </cfRule>
    <cfRule type="containsText" dxfId="24" priority="15" operator="containsText" text="Medio">
      <formula>NOT(ISERROR(SEARCH("Medio",I10)))</formula>
    </cfRule>
  </conditionalFormatting>
  <conditionalFormatting sqref="N10:N15">
    <cfRule type="cellIs" dxfId="23" priority="11" operator="between">
      <formula>8</formula>
      <formula>16</formula>
    </cfRule>
    <cfRule type="cellIs" dxfId="22" priority="12" operator="between">
      <formula>4</formula>
      <formula>7.99</formula>
    </cfRule>
    <cfRule type="cellIs" dxfId="21" priority="13" operator="between">
      <formula>1</formula>
      <formula>3.99</formula>
    </cfRule>
  </conditionalFormatting>
  <conditionalFormatting sqref="V10:V15">
    <cfRule type="cellIs" dxfId="20" priority="8" operator="between">
      <formula>8</formula>
      <formula>16</formula>
    </cfRule>
    <cfRule type="cellIs" dxfId="19" priority="9" operator="between">
      <formula>4</formula>
      <formula>7.99</formula>
    </cfRule>
    <cfRule type="cellIs" dxfId="18" priority="10" operator="between">
      <formula>1</formula>
      <formula>3.99</formula>
    </cfRule>
  </conditionalFormatting>
  <dataValidations count="5">
    <dataValidation type="list" allowBlank="1" showInputMessage="1" showErrorMessage="1" sqref="I10:I14" xr:uid="{1B17B507-F4FC-4F12-AD0A-41C5B17DF227}">
      <formula1>$M$3:$M$5</formula1>
    </dataValidation>
    <dataValidation type="list" allowBlank="1" showInputMessage="1" showErrorMessage="1" sqref="C10:D14" xr:uid="{7C252B5C-2EDC-4556-A56D-C2206F2C05D7}">
      <formula1>$D$38:$D$41</formula1>
    </dataValidation>
    <dataValidation type="list" allowBlank="1" showInputMessage="1" showErrorMessage="1" sqref="J10:K14 R10:S14" xr:uid="{824D91BA-ECB0-46F2-87D8-CCC3498FA625}">
      <formula1>$E$38:$E$41</formula1>
    </dataValidation>
    <dataValidation type="list" allowBlank="1" showInputMessage="1" showErrorMessage="1" sqref="H10:H14" xr:uid="{2C33395B-C931-4C3A-B2D5-38FD5342D10C}">
      <formula1>$L$3:$L$4</formula1>
    </dataValidation>
    <dataValidation type="date" allowBlank="1" showInputMessage="1" showErrorMessage="1" sqref="Q10" xr:uid="{8CCFA491-9FE2-4725-ABD4-36984B06CBB9}">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DF1D-9061-4A32-AB7C-A2170E07126C}">
  <sheetPr>
    <tabColor theme="5"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+'7.Normativa (N)'!A9</f>
        <v>N.RX</v>
      </c>
      <c r="D5" s="480"/>
      <c r="E5" s="481" t="str">
        <f>+'7.Normativa (N)'!B9</f>
        <v>Incluir la denominación de riesgos adicionales...</v>
      </c>
      <c r="F5" s="482"/>
      <c r="G5" s="40" t="str">
        <f>+'7.Normativa (N)'!C9</f>
        <v>Incluir la descripción de riesgos adicionales...</v>
      </c>
      <c r="H5" s="25">
        <f>+'7.Normativa (N)'!D9</f>
        <v>0</v>
      </c>
      <c r="I5" s="29">
        <f>+'7.Normativa (N)'!E9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28.2" customHeight="1" x14ac:dyDescent="0.25">
      <c r="A10" s="190" t="s">
        <v>933</v>
      </c>
      <c r="B10" s="192" t="s">
        <v>201</v>
      </c>
      <c r="C10" s="189"/>
      <c r="D10" s="189"/>
      <c r="E10" s="118" t="str">
        <f>IF(OR(C10="",D10=""),"",C10*D10)</f>
        <v/>
      </c>
      <c r="F10" s="190" t="s">
        <v>934</v>
      </c>
      <c r="G10" s="191"/>
      <c r="H10" s="190"/>
      <c r="I10" s="190"/>
      <c r="J10" s="189"/>
      <c r="K10" s="189"/>
      <c r="L10" s="115" t="str">
        <f t="shared" ref="L10:M11" si="0">IF(ISNUMBER(C10),IF(C10+J10&gt;1,C10+J10,1),"")</f>
        <v/>
      </c>
      <c r="M10" s="115" t="str">
        <f t="shared" si="0"/>
        <v/>
      </c>
      <c r="N10" s="118" t="str">
        <f>IF(OR(L10="",M10=""),"",L10*M10)</f>
        <v/>
      </c>
      <c r="O10" s="192" t="s">
        <v>203</v>
      </c>
      <c r="P10" s="191"/>
      <c r="Q10" s="193"/>
      <c r="R10" s="189"/>
      <c r="S10" s="189"/>
      <c r="T10" s="115" t="str">
        <f>IF(ISNUMBER($L10),IF($L10+R10&gt;1,$L10+R10,1),"")</f>
        <v/>
      </c>
      <c r="U10" s="115" t="str">
        <f>IF(ISNUMBER($M10),IF($M10+S10&gt;1,$M10+S10,1),"")</f>
        <v/>
      </c>
      <c r="V10" s="118" t="str">
        <f>IF(OR(T10="",U10=""),"",T10*U10)</f>
        <v/>
      </c>
    </row>
    <row r="11" spans="1:22" ht="72" customHeight="1" x14ac:dyDescent="0.25">
      <c r="A11" s="190" t="s">
        <v>924</v>
      </c>
      <c r="B11" s="192" t="s">
        <v>201</v>
      </c>
      <c r="C11" s="190"/>
      <c r="D11" s="189"/>
      <c r="E11" s="118" t="str">
        <f t="shared" ref="E11" si="1">IF(OR(C11="",D11=""),"",C11*D11)</f>
        <v/>
      </c>
      <c r="F11" s="190" t="s">
        <v>925</v>
      </c>
      <c r="G11" s="192" t="s">
        <v>203</v>
      </c>
      <c r="H11" s="190"/>
      <c r="I11" s="190"/>
      <c r="J11" s="190"/>
      <c r="K11" s="190"/>
      <c r="L11" s="115" t="str">
        <f t="shared" si="0"/>
        <v/>
      </c>
      <c r="M11" s="115" t="str">
        <f t="shared" si="0"/>
        <v/>
      </c>
      <c r="N11" s="118" t="str">
        <f>IF(OR(L11="",M11=""),"",L11*M11)</f>
        <v/>
      </c>
      <c r="O11" s="192" t="s">
        <v>203</v>
      </c>
      <c r="P11" s="193"/>
      <c r="Q11" s="193"/>
      <c r="R11" s="190"/>
      <c r="S11" s="190"/>
      <c r="T11" s="115" t="str">
        <f t="shared" ref="T11" si="2">IF(ISNUMBER($L11),IF($L11+R11&gt;1,$L11+R11,1),"")</f>
        <v/>
      </c>
      <c r="U11" s="115" t="str">
        <f t="shared" ref="U11" si="3">IF(ISNUMBER($M11),IF($M11+S11&gt;1,$M11+S11,1),"")</f>
        <v/>
      </c>
      <c r="V11" s="118" t="str">
        <f>IF(OR(T11="",U11=""),"",T11*U11)</f>
        <v/>
      </c>
    </row>
    <row r="12" spans="1:22" ht="48" customHeight="1" x14ac:dyDescent="0.25">
      <c r="D12" s="50" t="s">
        <v>204</v>
      </c>
      <c r="E12" s="142">
        <f>MAX(E10:E11)</f>
        <v>0</v>
      </c>
      <c r="M12" s="50" t="s">
        <v>122</v>
      </c>
      <c r="N12" s="142">
        <f>MAX(N10:N11)</f>
        <v>0</v>
      </c>
      <c r="U12" s="50" t="s">
        <v>55</v>
      </c>
      <c r="V12" s="142">
        <f>MAX(V10:V11)</f>
        <v>0</v>
      </c>
    </row>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mKeIP7tq8CD/CofmTzxa/SR48KQaMQQwEJ7RxWa/Skd+Bd6bTh7W9FyfCAEIJs8VvgMvnAnFaGE5ty64RGDzAQ==" saltValue="4Vn6Dgz7xTZbceFANGTtEQ==" spinCount="100000" sheet="1" formatCells="0" formatColumns="0" insertRows="0" sort="0" pivotTables="0"/>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17" priority="1">
      <formula>LEN(TRIM(E10))=0</formula>
    </cfRule>
  </conditionalFormatting>
  <conditionalFormatting sqref="E10:E12">
    <cfRule type="cellIs" dxfId="16" priority="20" operator="between">
      <formula>8</formula>
      <formula>16</formula>
    </cfRule>
    <cfRule type="cellIs" dxfId="15" priority="21" operator="between">
      <formula>4</formula>
      <formula>7.99</formula>
    </cfRule>
    <cfRule type="cellIs" dxfId="14" priority="22" operator="between">
      <formula>1</formula>
      <formula>3.99</formula>
    </cfRule>
  </conditionalFormatting>
  <conditionalFormatting sqref="F10">
    <cfRule type="cellIs" dxfId="13" priority="28" operator="between">
      <formula>11</formula>
      <formula>25</formula>
    </cfRule>
    <cfRule type="cellIs" dxfId="12" priority="29" operator="between">
      <formula>6</formula>
      <formula>10</formula>
    </cfRule>
    <cfRule type="cellIs" dxfId="11" priority="30" operator="between">
      <formula>0</formula>
      <formula>5</formula>
    </cfRule>
  </conditionalFormatting>
  <conditionalFormatting sqref="H10:H11">
    <cfRule type="containsText" dxfId="10" priority="26" operator="containsText" text="Sí">
      <formula>NOT(ISERROR(SEARCH("Sí",H10)))</formula>
    </cfRule>
    <cfRule type="containsText" dxfId="9" priority="27" operator="containsText" text="No">
      <formula>NOT(ISERROR(SEARCH("No",H10)))</formula>
    </cfRule>
  </conditionalFormatting>
  <conditionalFormatting sqref="I10:I11">
    <cfRule type="containsText" dxfId="8" priority="23" operator="containsText" text="Bajo">
      <formula>NOT(ISERROR(SEARCH("Bajo",I10)))</formula>
    </cfRule>
    <cfRule type="containsText" dxfId="7" priority="24" operator="containsText" text="Medio">
      <formula>NOT(ISERROR(SEARCH("Medio",I10)))</formula>
    </cfRule>
    <cfRule type="containsText" dxfId="6" priority="25" operator="containsText" text="Alto">
      <formula>NOT(ISERROR(SEARCH("Alto",I10)))</formula>
    </cfRule>
  </conditionalFormatting>
  <conditionalFormatting sqref="N10:N12">
    <cfRule type="cellIs" dxfId="5" priority="17" operator="between">
      <formula>8</formula>
      <formula>16</formula>
    </cfRule>
    <cfRule type="cellIs" dxfId="4" priority="18" operator="between">
      <formula>4</formula>
      <formula>7.99</formula>
    </cfRule>
    <cfRule type="cellIs" dxfId="3" priority="19" operator="between">
      <formula>1</formula>
      <formula>3.99</formula>
    </cfRule>
  </conditionalFormatting>
  <conditionalFormatting sqref="V10:V12">
    <cfRule type="cellIs" dxfId="2" priority="14" operator="between">
      <formula>8</formula>
      <formula>16</formula>
    </cfRule>
    <cfRule type="cellIs" dxfId="1" priority="15" operator="between">
      <formula>4</formula>
      <formula>7.99</formula>
    </cfRule>
    <cfRule type="cellIs" dxfId="0" priority="16" operator="between">
      <formula>1</formula>
      <formula>3.99</formula>
    </cfRule>
  </conditionalFormatting>
  <dataValidations count="5">
    <dataValidation type="list" allowBlank="1" showInputMessage="1" showErrorMessage="1" sqref="I10:I11" xr:uid="{A4464413-FD5D-4ACA-BA31-283018B68F01}">
      <formula1>$M$3:$M$5</formula1>
    </dataValidation>
    <dataValidation type="list" allowBlank="1" showInputMessage="1" showErrorMessage="1" sqref="C10:D11" xr:uid="{2CCD83C5-2F8C-41EB-818B-8DE859546CC9}">
      <formula1>$D$35:$D$38</formula1>
    </dataValidation>
    <dataValidation type="list" allowBlank="1" showInputMessage="1" showErrorMessage="1" sqref="R10:S11 J10:K11" xr:uid="{05B8B791-956E-48F4-95AD-7E274931F6FA}">
      <formula1>$E$35:$E$38</formula1>
    </dataValidation>
    <dataValidation type="list" allowBlank="1" showInputMessage="1" showErrorMessage="1" sqref="H10:H11" xr:uid="{31E7B922-7CF7-48A5-A142-42F186911515}">
      <formula1>$L$3:$L$4</formula1>
    </dataValidation>
    <dataValidation type="date" allowBlank="1" showInputMessage="1" showErrorMessage="1" sqref="Q10" xr:uid="{B1FA8083-F150-4B0D-B284-41B08656DA6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654D10D04D2D147A5CF821BF1B4D5BE" ma:contentTypeVersion="1" ma:contentTypeDescription="Crear nuevo documento." ma:contentTypeScope="" ma:versionID="37c68b06c713d0f46e3278df8b704ec0">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17B37-E051-4692-A9C1-F17DDB38B9F0}">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3c3f8bf2-54cd-4d71-9226-3dd4b986d2ee"/>
    <ds:schemaRef ds:uri="http://purl.org/dc/dcmitype/"/>
  </ds:schemaRefs>
</ds:datastoreItem>
</file>

<file path=customXml/itemProps2.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3.xml><?xml version="1.0" encoding="utf-8"?>
<ds:datastoreItem xmlns:ds="http://schemas.openxmlformats.org/officeDocument/2006/customXml" ds:itemID="{AB9F9D5E-C01B-4BE6-8C42-785FBC9795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370</vt:i4>
      </vt:variant>
    </vt:vector>
  </HeadingPairs>
  <TitlesOfParts>
    <vt:vector size="436" baseType="lpstr">
      <vt:lpstr>Introducción</vt:lpstr>
      <vt:lpstr>Aux</vt:lpstr>
      <vt:lpstr>Resultados</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MP.R9</vt:lpstr>
      <vt:lpstr>MP.RX</vt:lpstr>
      <vt:lpstr>5. Otros proced (OP)</vt:lpstr>
      <vt:lpstr>OP.R1</vt:lpstr>
      <vt:lpstr>OP.R2</vt:lpstr>
      <vt:lpstr>OP.R3</vt:lpstr>
      <vt:lpstr>OP.R4</vt:lpstr>
      <vt:lpstr>OP.R5</vt:lpstr>
      <vt:lpstr>OP.R6</vt:lpstr>
      <vt:lpstr>OP.RX</vt:lpstr>
      <vt:lpstr>6.Concesión Demanial(CD)</vt:lpstr>
      <vt:lpstr>CD.R1</vt:lpstr>
      <vt:lpstr>CD.R2</vt:lpstr>
      <vt:lpstr>CD.R3</vt:lpstr>
      <vt:lpstr>CD.R4</vt:lpstr>
      <vt:lpstr>CD.R5</vt:lpstr>
      <vt:lpstr>CD.RX</vt:lpstr>
      <vt:lpstr>7.Normativa (N)</vt:lpstr>
      <vt:lpstr>N.R1</vt:lpstr>
      <vt:lpstr>N.R2</vt:lpstr>
      <vt:lpstr>N.RX</vt:lpstr>
      <vt:lpstr>Introducción!_ftn2</vt:lpstr>
      <vt:lpstr>A</vt:lpstr>
      <vt:lpstr>'4. Medios Propios (MP)'!Área_de_impresión</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CD.R1!Área_de_impresión</vt:lpstr>
      <vt:lpstr>CD.R2!Área_de_impresión</vt:lpstr>
      <vt:lpstr>CD.R3!Área_de_impresión</vt:lpstr>
      <vt:lpstr>CD.R4!Área_de_impresión</vt:lpstr>
      <vt:lpstr>CD.R5!Área_de_impresión</vt:lpstr>
      <vt:lpstr>CD.RX!Área_de_impresión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Introducción!Área_de_impresión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MP.R9!Área_de_impresión</vt:lpstr>
      <vt:lpstr>MP.RX!Área_de_impresión</vt:lpstr>
      <vt:lpstr>N.R1!Área_de_impresión</vt:lpstr>
      <vt:lpstr>N.R2!Área_de_impresión</vt:lpstr>
      <vt:lpstr>N.RX!Área_de_impresión</vt:lpstr>
      <vt:lpstr>OP.R1!Área_de_impresión</vt:lpstr>
      <vt:lpstr>OP.R2!Área_de_impresión</vt:lpstr>
      <vt:lpstr>OP.R3!Área_de_impresión</vt:lpstr>
      <vt:lpstr>OP.R4!Área_de_impresión</vt:lpstr>
      <vt:lpstr>OP.R5!Área_de_impresión</vt:lpstr>
      <vt:lpstr>OP.R6!Área_de_impresión</vt:lpstr>
      <vt:lpstr>OP.RX!Área_de_impresión</vt:lpstr>
      <vt:lpstr>Resultados!Área_de_impresión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CD.R1!negative</vt:lpstr>
      <vt:lpstr>CD.R2!negative</vt:lpstr>
      <vt:lpstr>CD.R3!negative</vt:lpstr>
      <vt:lpstr>CD.R4!negative</vt:lpstr>
      <vt:lpstr>CD.R5!negative</vt:lpstr>
      <vt:lpstr>CD.RX!negative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MP.R9!negative</vt:lpstr>
      <vt:lpstr>MP.RX!negative</vt:lpstr>
      <vt:lpstr>N.R1!negative</vt:lpstr>
      <vt:lpstr>N.R2!negative</vt:lpstr>
      <vt:lpstr>N.RX!negative</vt:lpstr>
      <vt:lpstr>OP.R1!negative</vt:lpstr>
      <vt:lpstr>OP.R2!negative</vt:lpstr>
      <vt:lpstr>OP.R3!negative</vt:lpstr>
      <vt:lpstr>OP.R4!negative</vt:lpstr>
      <vt:lpstr>OP.R5!negative</vt:lpstr>
      <vt:lpstr>OP.R6!negative</vt:lpstr>
      <vt:lpstr>OP.RX!negative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CD.R1!positive</vt:lpstr>
      <vt:lpstr>CD.R2!positive</vt:lpstr>
      <vt:lpstr>CD.R3!positive</vt:lpstr>
      <vt:lpstr>CD.R4!positive</vt:lpstr>
      <vt:lpstr>CD.R5!positive</vt:lpstr>
      <vt:lpstr>CD.RX!positive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MP.R9!positive</vt:lpstr>
      <vt:lpstr>MP.RX!positive</vt:lpstr>
      <vt:lpstr>N.R1!positive</vt:lpstr>
      <vt:lpstr>N.R2!positive</vt:lpstr>
      <vt:lpstr>N.RX!positive</vt:lpstr>
      <vt:lpstr>OP.R1!positive</vt:lpstr>
      <vt:lpstr>OP.R2!positive</vt:lpstr>
      <vt:lpstr>OP.R3!positive</vt:lpstr>
      <vt:lpstr>OP.R4!positive</vt:lpstr>
      <vt:lpstr>OP.R5!positive</vt:lpstr>
      <vt:lpstr>OP.R6!positive</vt:lpstr>
      <vt:lpstr>OP.RX!positive</vt:lpstr>
      <vt:lpstr>S.R2!positive</vt:lpstr>
      <vt:lpstr>S.R3!positive</vt:lpstr>
      <vt:lpstr>S.R4!positive</vt:lpstr>
      <vt:lpstr>S.R5!positive</vt:lpstr>
      <vt:lpstr>S.R6!positive</vt:lpstr>
      <vt:lpstr>S.R7!positive</vt:lpstr>
      <vt:lpstr>S.R8!positive</vt:lpstr>
      <vt:lpstr>S.R9!positive</vt:lpstr>
      <vt:lpstr>S.RX!positive</vt:lpstr>
      <vt:lpstr>positive</vt:lpstr>
      <vt:lpstr>RAN.C.R1</vt:lpstr>
      <vt:lpstr>RAN.C.R10</vt:lpstr>
      <vt:lpstr>RAN.C.R11</vt:lpstr>
      <vt:lpstr>RAN.C.R2</vt:lpstr>
      <vt:lpstr>RAN.C.R3</vt:lpstr>
      <vt:lpstr>RAN.C.R4</vt:lpstr>
      <vt:lpstr>RAN.C.R5</vt:lpstr>
      <vt:lpstr>RAN.C.R6</vt:lpstr>
      <vt:lpstr>RAN.C.R7</vt:lpstr>
      <vt:lpstr>RAN.C.R8</vt:lpstr>
      <vt:lpstr>RAN.C.R9</vt:lpstr>
      <vt:lpstr>RAN.CD1.CAT</vt:lpstr>
      <vt:lpstr>RAN.CD1.CET</vt:lpstr>
      <vt:lpstr>RAN.CD2.CAT</vt:lpstr>
      <vt:lpstr>RAN.CD2.CET</vt:lpstr>
      <vt:lpstr>RAN.CD3.CAT</vt:lpstr>
      <vt:lpstr>RAN.CD3.CET</vt:lpstr>
      <vt:lpstr>RAN.CD4.CAT</vt:lpstr>
      <vt:lpstr>RAN.CD4.CET</vt:lpstr>
      <vt:lpstr>RAN.CD5.CAT</vt:lpstr>
      <vt:lpstr>RAN.CD5.CET</vt:lpstr>
      <vt:lpstr>RAN.CR1.CAT</vt:lpstr>
      <vt:lpstr>RAN.CR1.CET</vt:lpstr>
      <vt:lpstr>RAN.CR10.CAT</vt:lpstr>
      <vt:lpstr>RAN.CR10.CET</vt:lpstr>
      <vt:lpstr>RAN.CR11.CAT</vt:lpstr>
      <vt:lpstr>RAN.CR11.CET</vt:lpstr>
      <vt:lpstr>RAN.CR2.CAT</vt:lpstr>
      <vt:lpstr>RAN.CR2.CET</vt:lpstr>
      <vt:lpstr>RAN.CR3.CAT</vt:lpstr>
      <vt:lpstr>RAN.CR3.CET</vt:lpstr>
      <vt:lpstr>RAN.CR4.CAT</vt:lpstr>
      <vt:lpstr>RAN.CR4.CET</vt:lpstr>
      <vt:lpstr>RAN.CR5.CAT</vt:lpstr>
      <vt:lpstr>RAN.CR5.CET</vt:lpstr>
      <vt:lpstr>RAN.CR6.CAT</vt:lpstr>
      <vt:lpstr>RAN.CR6.CET</vt:lpstr>
      <vt:lpstr>RAN.CR7.CAT</vt:lpstr>
      <vt:lpstr>RAN.CR7.CET</vt:lpstr>
      <vt:lpstr>RAN.CR8.CAT</vt:lpstr>
      <vt:lpstr>RAN.CR8.CET</vt:lpstr>
      <vt:lpstr>RAN.CR9.CAT</vt:lpstr>
      <vt:lpstr>RAN.CR9.CET</vt:lpstr>
      <vt:lpstr>RAN.CV.R1</vt:lpstr>
      <vt:lpstr>RAN.CV.R2</vt:lpstr>
      <vt:lpstr>RAN.CV.R3</vt:lpstr>
      <vt:lpstr>RAN.CV.R4</vt:lpstr>
      <vt:lpstr>RAN.CV.R5</vt:lpstr>
      <vt:lpstr>RAN.CV.R6</vt:lpstr>
      <vt:lpstr>RAN.CV.R7</vt:lpstr>
      <vt:lpstr>RAN.CV1.CAT</vt:lpstr>
      <vt:lpstr>RAN.CV1.CET</vt:lpstr>
      <vt:lpstr>RAN.CV2.CAT</vt:lpstr>
      <vt:lpstr>RAN.CV2.CET</vt:lpstr>
      <vt:lpstr>RAN.CV3.CAT</vt:lpstr>
      <vt:lpstr>RAN.CV3.CET</vt:lpstr>
      <vt:lpstr>RAN.CV4.CAT</vt:lpstr>
      <vt:lpstr>RAN.CV4.CET</vt:lpstr>
      <vt:lpstr>RAN.CV5.CAT</vt:lpstr>
      <vt:lpstr>RAN.CV5.CET</vt:lpstr>
      <vt:lpstr>RAN.CV6.CAT</vt:lpstr>
      <vt:lpstr>RAN.CV6.CET</vt:lpstr>
      <vt:lpstr>RAN.CV7.CAT</vt:lpstr>
      <vt:lpstr>RAN.CV7.CET</vt:lpstr>
      <vt:lpstr>RAN.MP.R1</vt:lpstr>
      <vt:lpstr>RAN.MP.R2</vt:lpstr>
      <vt:lpstr>RAN.MP.R3</vt:lpstr>
      <vt:lpstr>RAN.MP.R4</vt:lpstr>
      <vt:lpstr>RAN.MP.R5</vt:lpstr>
      <vt:lpstr>RAN.MP.R6</vt:lpstr>
      <vt:lpstr>RAN.MP.R7</vt:lpstr>
      <vt:lpstr>RAN.MP.R8</vt:lpstr>
      <vt:lpstr>RAN.MP.R9</vt:lpstr>
      <vt:lpstr>RAN.MP1.CAT</vt:lpstr>
      <vt:lpstr>RAN.MP1.CET</vt:lpstr>
      <vt:lpstr>RAN.MP2.CAT</vt:lpstr>
      <vt:lpstr>RAN.MP2.CET</vt:lpstr>
      <vt:lpstr>RAN.MP3.CAT</vt:lpstr>
      <vt:lpstr>RAN.MP3.CET</vt:lpstr>
      <vt:lpstr>RAN.MP4.CAT</vt:lpstr>
      <vt:lpstr>RAN.MP4.CET</vt:lpstr>
      <vt:lpstr>RAN.MP5.CAT</vt:lpstr>
      <vt:lpstr>RAN.MP5.CET</vt:lpstr>
      <vt:lpstr>RAN.MP6.CAT</vt:lpstr>
      <vt:lpstr>RAN.MP6.CET</vt:lpstr>
      <vt:lpstr>RAN.MP7.CAT</vt:lpstr>
      <vt:lpstr>RAN.MP7.CET</vt:lpstr>
      <vt:lpstr>RAN.MP8.CAT</vt:lpstr>
      <vt:lpstr>RAN.MP8.CET</vt:lpstr>
      <vt:lpstr>RAN.MP9.CAT</vt:lpstr>
      <vt:lpstr>RAN.MP9.CET</vt:lpstr>
      <vt:lpstr>RAN.N.R1</vt:lpstr>
      <vt:lpstr>RAN.N.R2</vt:lpstr>
      <vt:lpstr>RAN.N1.CAT</vt:lpstr>
      <vt:lpstr>RAN.N1.CET</vt:lpstr>
      <vt:lpstr>RAN.N2.CAT</vt:lpstr>
      <vt:lpstr>RAN.N2.CET</vt:lpstr>
      <vt:lpstr>RAN.OP1.CAT</vt:lpstr>
      <vt:lpstr>RAN.OP1.CET</vt:lpstr>
      <vt:lpstr>RAN.OP2.CAT</vt:lpstr>
      <vt:lpstr>RAN.OP2.CET</vt:lpstr>
      <vt:lpstr>RAN.OP3.CAT</vt:lpstr>
      <vt:lpstr>RAN.OP3.CET</vt:lpstr>
      <vt:lpstr>RAN.OP4.CAT</vt:lpstr>
      <vt:lpstr>RAN.OP4.CET</vt:lpstr>
      <vt:lpstr>RAN.OP5.CAT</vt:lpstr>
      <vt:lpstr>RAN.OP5.CET</vt:lpstr>
      <vt:lpstr>RAN.OP6.CAT</vt:lpstr>
      <vt:lpstr>RAN.OP6.CET</vt:lpstr>
      <vt:lpstr>RAN.PA.R1</vt:lpstr>
      <vt:lpstr>RAN.PA.R2</vt:lpstr>
      <vt:lpstr>RAN.PA.R3</vt:lpstr>
      <vt:lpstr>RAN.PA.R4</vt:lpstr>
      <vt:lpstr>RAN.PA.R5</vt:lpstr>
      <vt:lpstr>RAN.PA.R6</vt:lpstr>
      <vt:lpstr>RAN.R.11</vt:lpstr>
      <vt:lpstr>RAN.S.R1</vt:lpstr>
      <vt:lpstr>RAN.S.R2.CET</vt:lpstr>
      <vt:lpstr>RAN.S.R3</vt:lpstr>
      <vt:lpstr>RAN.S.R4</vt:lpstr>
      <vt:lpstr>RAN.S.R5</vt:lpstr>
      <vt:lpstr>RAN.S.R6</vt:lpstr>
      <vt:lpstr>RAN.S.R7</vt:lpstr>
      <vt:lpstr>RAN.S.R8</vt:lpstr>
      <vt:lpstr>RAN.S.R9</vt:lpstr>
      <vt:lpstr>RAN.SB.R1</vt:lpstr>
      <vt:lpstr>RAN.SB.R2</vt:lpstr>
      <vt:lpstr>RAN.SB.R3</vt:lpstr>
      <vt:lpstr>RAN.SB.R4</vt:lpstr>
      <vt:lpstr>RAN.SB.R5</vt:lpstr>
      <vt:lpstr>RAN.SR1.CAT</vt:lpstr>
      <vt:lpstr>RAN.SR1.CET</vt:lpstr>
      <vt:lpstr>RAN.SR2</vt:lpstr>
      <vt:lpstr>RAN.SR2.CAT</vt:lpstr>
      <vt:lpstr>RAN.SR3.CAT</vt:lpstr>
      <vt:lpstr>RAN.SR3.CET</vt:lpstr>
      <vt:lpstr>RAN.SR4.CAT</vt:lpstr>
      <vt:lpstr>RAN.SR4.CET</vt:lpstr>
      <vt:lpstr>RAN.SR5.CAT</vt:lpstr>
      <vt:lpstr>RAN.SR5.CET</vt:lpstr>
      <vt:lpstr>RAN.SR6.CAT</vt:lpstr>
      <vt:lpstr>RAN.SR6.CET</vt:lpstr>
      <vt:lpstr>RAN.SR7.CAT</vt:lpstr>
      <vt:lpstr>RAN.SR7.CET</vt:lpstr>
      <vt:lpstr>RAN.SR8.CAT</vt:lpstr>
      <vt:lpstr>RAN.SR8.CET</vt:lpstr>
      <vt:lpstr>RAN.SR9.CAT</vt:lpstr>
      <vt:lpstr>RAN.SR9.CET</vt:lpstr>
      <vt:lpstr>RANCR1</vt:lpstr>
      <vt:lpstr>RANCR10</vt:lpstr>
      <vt:lpstr>RANCR11</vt:lpstr>
      <vt:lpstr>RANCR2</vt:lpstr>
      <vt:lpstr>RANCR3</vt:lpstr>
      <vt:lpstr>RANCR4</vt:lpstr>
      <vt:lpstr>RANCR5</vt:lpstr>
      <vt:lpstr>RANCR6</vt:lpstr>
      <vt:lpstr>RANCR7</vt:lpstr>
      <vt:lpstr>RANCR8</vt:lpstr>
      <vt:lpstr>RANCR9</vt:lpstr>
      <vt:lpstr>RANCVR1</vt:lpstr>
      <vt:lpstr>RANCVR2</vt:lpstr>
      <vt:lpstr>RANCVR3</vt:lpstr>
      <vt:lpstr>RANCVR4</vt:lpstr>
      <vt:lpstr>RANCVR5</vt:lpstr>
      <vt:lpstr>RANCVR6</vt:lpstr>
      <vt:lpstr>RANCVR7</vt:lpstr>
      <vt:lpstr>RANMPR1</vt:lpstr>
      <vt:lpstr>RANMPR2</vt:lpstr>
      <vt:lpstr>RANMPR3</vt:lpstr>
      <vt:lpstr>RANMPR4</vt:lpstr>
      <vt:lpstr>RANMPR5</vt:lpstr>
      <vt:lpstr>RANMPR6</vt:lpstr>
      <vt:lpstr>RANMPR7</vt:lpstr>
      <vt:lpstr>RANMPR8</vt:lpstr>
      <vt:lpstr>RANMPR9</vt:lpstr>
      <vt:lpstr>RANNR1</vt:lpstr>
      <vt:lpstr>RANNR2</vt:lpstr>
      <vt:lpstr>RANPAR1</vt:lpstr>
      <vt:lpstr>RANPAR2</vt:lpstr>
      <vt:lpstr>RANPAR3</vt:lpstr>
      <vt:lpstr>RANPAR4</vt:lpstr>
      <vt:lpstr>RANPAR5</vt:lpstr>
      <vt:lpstr>RANPAR6</vt:lpstr>
      <vt:lpstr>RANSBR1</vt:lpstr>
      <vt:lpstr>RANSBR2</vt:lpstr>
      <vt:lpstr>RANSBR3</vt:lpstr>
      <vt:lpstr>RANSBR4</vt:lpstr>
      <vt:lpstr>RANSBR5</vt:lpstr>
      <vt:lpstr>RANSR1</vt:lpstr>
      <vt:lpstr>RANSR2</vt:lpstr>
      <vt:lpstr>RANSR3</vt:lpstr>
      <vt:lpstr>RANSR4</vt:lpstr>
      <vt:lpstr>RANSR5</vt:lpstr>
      <vt:lpstr>RANSR6</vt:lpstr>
      <vt:lpstr>RANSR7</vt:lpstr>
      <vt:lpstr>RANSR8</vt:lpstr>
      <vt:lpstr>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Seteleco</dc:title>
  <dc:subject/>
  <dc:creator/>
  <cp:keywords/>
  <dc:description/>
  <cp:lastModifiedBy/>
  <cp:revision/>
  <dcterms:created xsi:type="dcterms:W3CDTF">2015-06-05T18:19:34Z</dcterms:created>
  <dcterms:modified xsi:type="dcterms:W3CDTF">2024-06-10T11:08:38Z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0x010100C654D10D04D2D147A5CF821BF1B4D5BE</vt:lpwstr>
  </property>
  <property fmtid="{D5CDD505-2E9C-101B-9397-08002B2CF9AE}" pid="3" name="Revisada">
    <vt:bool>true</vt:bool>
  </property>
</Properties>
</file>